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Stata\Web\MLS\DataFiles\"/>
    </mc:Choice>
  </mc:AlternateContent>
  <xr:revisionPtr revIDLastSave="0" documentId="13_ncr:1_{259A0027-45D5-4D04-A844-CC3EA88CA8DF}" xr6:coauthVersionLast="47" xr6:coauthVersionMax="47" xr10:uidLastSave="{00000000-0000-0000-0000-000000000000}"/>
  <bookViews>
    <workbookView xWindow="-105" yWindow="0" windowWidth="12555" windowHeight="15585" tabRatio="735" xr2:uid="{00000000-000D-0000-FFFF-FFFF00000000}"/>
  </bookViews>
  <sheets>
    <sheet name="Total Homes" sheetId="1" r:id="rId1"/>
    <sheet name="Existing Homes" sheetId="6" r:id="rId2"/>
    <sheet name="New Homes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0" i="7" l="1"/>
  <c r="F290" i="7"/>
  <c r="D290" i="6"/>
  <c r="F290" i="6"/>
  <c r="B290" i="1"/>
  <c r="I290" i="1" s="1"/>
  <c r="C290" i="1"/>
  <c r="E290" i="1"/>
  <c r="D289" i="7"/>
  <c r="B288" i="1"/>
  <c r="C288" i="1"/>
  <c r="E288" i="1"/>
  <c r="F288" i="1"/>
  <c r="B289" i="1"/>
  <c r="I289" i="1" s="1"/>
  <c r="C289" i="1"/>
  <c r="E289" i="1"/>
  <c r="D288" i="6"/>
  <c r="F288" i="6"/>
  <c r="D289" i="6"/>
  <c r="F289" i="6"/>
  <c r="D288" i="7"/>
  <c r="F288" i="7"/>
  <c r="F289" i="7"/>
  <c r="F289" i="1" s="1"/>
  <c r="D287" i="6"/>
  <c r="D286" i="6"/>
  <c r="D281" i="6"/>
  <c r="D284" i="6"/>
  <c r="D285" i="6"/>
  <c r="F287" i="7"/>
  <c r="D287" i="7"/>
  <c r="F287" i="6"/>
  <c r="E287" i="1"/>
  <c r="C287" i="1"/>
  <c r="B287" i="1"/>
  <c r="M286" i="7"/>
  <c r="M287" i="7" s="1"/>
  <c r="M288" i="7" s="1"/>
  <c r="M289" i="7" s="1"/>
  <c r="M290" i="7" s="1"/>
  <c r="K286" i="7"/>
  <c r="K287" i="7" s="1"/>
  <c r="K288" i="7" s="1"/>
  <c r="K289" i="7" s="1"/>
  <c r="K290" i="7" s="1"/>
  <c r="F286" i="7"/>
  <c r="L286" i="7" s="1"/>
  <c r="D282" i="7"/>
  <c r="D283" i="7"/>
  <c r="D284" i="7"/>
  <c r="D285" i="7"/>
  <c r="D286" i="7"/>
  <c r="M286" i="6"/>
  <c r="M287" i="6" s="1"/>
  <c r="M288" i="6" s="1"/>
  <c r="M289" i="6" s="1"/>
  <c r="M290" i="6" s="1"/>
  <c r="K286" i="6"/>
  <c r="K287" i="6" s="1"/>
  <c r="K288" i="6" s="1"/>
  <c r="K289" i="6" s="1"/>
  <c r="K290" i="6" s="1"/>
  <c r="F286" i="6"/>
  <c r="B286" i="1"/>
  <c r="I286" i="1" s="1"/>
  <c r="C286" i="1"/>
  <c r="E286" i="1"/>
  <c r="M286" i="1" s="1"/>
  <c r="F285" i="7"/>
  <c r="E285" i="1"/>
  <c r="C285" i="1"/>
  <c r="B285" i="1"/>
  <c r="J285" i="1" s="1"/>
  <c r="F284" i="6"/>
  <c r="F285" i="6"/>
  <c r="D282" i="6"/>
  <c r="D283" i="6"/>
  <c r="B282" i="1"/>
  <c r="J282" i="1" s="1"/>
  <c r="C282" i="1"/>
  <c r="E282" i="1"/>
  <c r="B283" i="1"/>
  <c r="J283" i="1" s="1"/>
  <c r="C283" i="1"/>
  <c r="E283" i="1"/>
  <c r="B284" i="1"/>
  <c r="I284" i="1" s="1"/>
  <c r="C284" i="1"/>
  <c r="E284" i="1"/>
  <c r="F283" i="7"/>
  <c r="F284" i="7"/>
  <c r="F283" i="6"/>
  <c r="F283" i="1" s="1"/>
  <c r="F282" i="7"/>
  <c r="F282" i="6"/>
  <c r="E281" i="1"/>
  <c r="C281" i="1"/>
  <c r="B281" i="1"/>
  <c r="J281" i="1" s="1"/>
  <c r="F281" i="7"/>
  <c r="D281" i="7"/>
  <c r="F281" i="6"/>
  <c r="B277" i="1"/>
  <c r="J277" i="1" s="1"/>
  <c r="B278" i="1"/>
  <c r="J278" i="1" s="1"/>
  <c r="B279" i="1"/>
  <c r="I279" i="1" s="1"/>
  <c r="B280" i="1"/>
  <c r="J280" i="1" s="1"/>
  <c r="C280" i="1"/>
  <c r="E280" i="1"/>
  <c r="D280" i="7"/>
  <c r="F280" i="7"/>
  <c r="F280" i="6"/>
  <c r="D280" i="6"/>
  <c r="F279" i="7"/>
  <c r="D279" i="7"/>
  <c r="F279" i="6"/>
  <c r="D279" i="6"/>
  <c r="E279" i="1"/>
  <c r="C279" i="1"/>
  <c r="D278" i="7"/>
  <c r="F278" i="7"/>
  <c r="F278" i="6"/>
  <c r="D278" i="6"/>
  <c r="E278" i="1"/>
  <c r="C278" i="1"/>
  <c r="E277" i="1"/>
  <c r="C277" i="1"/>
  <c r="F277" i="7"/>
  <c r="D277" i="7"/>
  <c r="F277" i="6"/>
  <c r="D277" i="6"/>
  <c r="E276" i="1"/>
  <c r="C276" i="1"/>
  <c r="B276" i="1"/>
  <c r="F276" i="6"/>
  <c r="D276" i="6"/>
  <c r="F276" i="7"/>
  <c r="D275" i="7"/>
  <c r="D276" i="7"/>
  <c r="E275" i="1"/>
  <c r="C275" i="1"/>
  <c r="B275" i="1"/>
  <c r="J275" i="1" s="1"/>
  <c r="K274" i="7"/>
  <c r="K275" i="7" s="1"/>
  <c r="K276" i="7" s="1"/>
  <c r="K277" i="7" s="1"/>
  <c r="K278" i="7" s="1"/>
  <c r="K279" i="7" s="1"/>
  <c r="K280" i="7" s="1"/>
  <c r="K281" i="7" s="1"/>
  <c r="K282" i="7" s="1"/>
  <c r="K283" i="7" s="1"/>
  <c r="K284" i="7" s="1"/>
  <c r="K285" i="7" s="1"/>
  <c r="F275" i="7"/>
  <c r="F275" i="6"/>
  <c r="D274" i="6"/>
  <c r="D275" i="6"/>
  <c r="E271" i="1"/>
  <c r="E272" i="1"/>
  <c r="E273" i="1"/>
  <c r="E274" i="1"/>
  <c r="M274" i="1" s="1"/>
  <c r="C272" i="1"/>
  <c r="C273" i="1"/>
  <c r="C274" i="1"/>
  <c r="B273" i="1"/>
  <c r="I273" i="1" s="1"/>
  <c r="B274" i="1"/>
  <c r="J274" i="1" s="1"/>
  <c r="M274" i="7"/>
  <c r="M275" i="7" s="1"/>
  <c r="M276" i="7" s="1"/>
  <c r="M277" i="7" s="1"/>
  <c r="M278" i="7" s="1"/>
  <c r="M279" i="7" s="1"/>
  <c r="M280" i="7" s="1"/>
  <c r="M281" i="7" s="1"/>
  <c r="M282" i="7" s="1"/>
  <c r="M283" i="7" s="1"/>
  <c r="M284" i="7" s="1"/>
  <c r="M285" i="7" s="1"/>
  <c r="F273" i="7"/>
  <c r="F274" i="7"/>
  <c r="L274" i="7" s="1"/>
  <c r="D273" i="7"/>
  <c r="D274" i="7"/>
  <c r="M274" i="6"/>
  <c r="M275" i="6" s="1"/>
  <c r="M276" i="6" s="1"/>
  <c r="M277" i="6" s="1"/>
  <c r="M278" i="6" s="1"/>
  <c r="M279" i="6" s="1"/>
  <c r="M280" i="6" s="1"/>
  <c r="M281" i="6" s="1"/>
  <c r="M282" i="6" s="1"/>
  <c r="M283" i="6" s="1"/>
  <c r="M284" i="6" s="1"/>
  <c r="M285" i="6" s="1"/>
  <c r="K274" i="6"/>
  <c r="K275" i="6" s="1"/>
  <c r="K276" i="6" s="1"/>
  <c r="K277" i="6" s="1"/>
  <c r="K278" i="6" s="1"/>
  <c r="K279" i="6" s="1"/>
  <c r="K280" i="6" s="1"/>
  <c r="K281" i="6" s="1"/>
  <c r="K282" i="6" s="1"/>
  <c r="K283" i="6" s="1"/>
  <c r="K284" i="6" s="1"/>
  <c r="K285" i="6" s="1"/>
  <c r="D273" i="6"/>
  <c r="F274" i="6"/>
  <c r="F273" i="6"/>
  <c r="B272" i="1"/>
  <c r="F272" i="7"/>
  <c r="D272" i="7"/>
  <c r="F272" i="6"/>
  <c r="D272" i="6"/>
  <c r="E268" i="1"/>
  <c r="E269" i="1"/>
  <c r="E270" i="1"/>
  <c r="C268" i="1"/>
  <c r="C269" i="1"/>
  <c r="C270" i="1"/>
  <c r="C271" i="1"/>
  <c r="B269" i="1"/>
  <c r="J269" i="1" s="1"/>
  <c r="B270" i="1"/>
  <c r="J270" i="1" s="1"/>
  <c r="B271" i="1"/>
  <c r="D269" i="7"/>
  <c r="D270" i="7"/>
  <c r="D271" i="7"/>
  <c r="F271" i="7"/>
  <c r="D269" i="6"/>
  <c r="D270" i="6"/>
  <c r="D271" i="6"/>
  <c r="F271" i="6"/>
  <c r="F270" i="7"/>
  <c r="F270" i="6"/>
  <c r="B245" i="1"/>
  <c r="C245" i="1"/>
  <c r="E245" i="1"/>
  <c r="B246" i="1"/>
  <c r="C246" i="1"/>
  <c r="E246" i="1"/>
  <c r="B247" i="1"/>
  <c r="C247" i="1"/>
  <c r="E247" i="1"/>
  <c r="B248" i="1"/>
  <c r="C248" i="1"/>
  <c r="E248" i="1"/>
  <c r="B249" i="1"/>
  <c r="C249" i="1"/>
  <c r="E249" i="1"/>
  <c r="B250" i="1"/>
  <c r="C250" i="1"/>
  <c r="E250" i="1"/>
  <c r="B251" i="1"/>
  <c r="C251" i="1"/>
  <c r="E251" i="1"/>
  <c r="B252" i="1"/>
  <c r="C252" i="1"/>
  <c r="E252" i="1"/>
  <c r="B253" i="1"/>
  <c r="C253" i="1"/>
  <c r="E253" i="1"/>
  <c r="B254" i="1"/>
  <c r="C254" i="1"/>
  <c r="E254" i="1"/>
  <c r="B255" i="1"/>
  <c r="C255" i="1"/>
  <c r="E255" i="1"/>
  <c r="B256" i="1"/>
  <c r="C256" i="1"/>
  <c r="E256" i="1"/>
  <c r="B257" i="1"/>
  <c r="C257" i="1"/>
  <c r="E257" i="1"/>
  <c r="B258" i="1"/>
  <c r="C258" i="1"/>
  <c r="E258" i="1"/>
  <c r="B259" i="1"/>
  <c r="C259" i="1"/>
  <c r="E259" i="1"/>
  <c r="B260" i="1"/>
  <c r="C260" i="1"/>
  <c r="E260" i="1"/>
  <c r="B261" i="1"/>
  <c r="C261" i="1"/>
  <c r="E261" i="1"/>
  <c r="B262" i="1"/>
  <c r="C262" i="1"/>
  <c r="E262" i="1"/>
  <c r="B263" i="1"/>
  <c r="C263" i="1"/>
  <c r="E263" i="1"/>
  <c r="B264" i="1"/>
  <c r="C264" i="1"/>
  <c r="E264" i="1"/>
  <c r="B265" i="1"/>
  <c r="I265" i="1" s="1"/>
  <c r="C265" i="1"/>
  <c r="E265" i="1"/>
  <c r="B266" i="1"/>
  <c r="I266" i="1" s="1"/>
  <c r="C266" i="1"/>
  <c r="E266" i="1"/>
  <c r="B267" i="1"/>
  <c r="I267" i="1" s="1"/>
  <c r="C267" i="1"/>
  <c r="E267" i="1"/>
  <c r="B268" i="1"/>
  <c r="J268" i="1" s="1"/>
  <c r="F269" i="6"/>
  <c r="F269" i="7"/>
  <c r="D268" i="7"/>
  <c r="F268" i="7"/>
  <c r="F268" i="6"/>
  <c r="D268" i="6"/>
  <c r="D267" i="7"/>
  <c r="D267" i="6"/>
  <c r="F267" i="6"/>
  <c r="F267" i="7"/>
  <c r="Q290" i="7" a="1"/>
  <c r="P290" i="7" a="1"/>
  <c r="P290" i="6" a="1"/>
  <c r="Q290" i="6" a="1"/>
  <c r="P289" i="6" a="1"/>
  <c r="P279" i="6" a="1"/>
  <c r="Q278" i="6" a="1"/>
  <c r="P282" i="6" a="1"/>
  <c r="Q289" i="6" a="1"/>
  <c r="P286" i="6" a="1"/>
  <c r="Q276" i="7" a="1"/>
  <c r="P279" i="7" a="1"/>
  <c r="Q288" i="6" a="1"/>
  <c r="Q277" i="7" a="1"/>
  <c r="P284" i="7" a="1"/>
  <c r="P282" i="7" a="1"/>
  <c r="P275" i="7" a="1"/>
  <c r="P288" i="7" a="1"/>
  <c r="P285" i="6" a="1"/>
  <c r="P278" i="7" a="1"/>
  <c r="P289" i="7" a="1"/>
  <c r="Q277" i="6" a="1"/>
  <c r="P283" i="7" a="1"/>
  <c r="Q281" i="7" a="1"/>
  <c r="Q288" i="7" a="1"/>
  <c r="Q287" i="6" a="1"/>
  <c r="P287" i="6" a="1"/>
  <c r="P277" i="6" a="1"/>
  <c r="Q282" i="7" a="1"/>
  <c r="Q289" i="7" a="1"/>
  <c r="P286" i="7" a="1"/>
  <c r="Q279" i="7" a="1"/>
  <c r="Q285" i="6" a="1"/>
  <c r="Q279" i="6" a="1"/>
  <c r="P277" i="7" a="1"/>
  <c r="P278" i="6" a="1"/>
  <c r="Q284" i="7" a="1"/>
  <c r="P274" i="7" a="1"/>
  <c r="P281" i="7" a="1"/>
  <c r="P284" i="6" a="1"/>
  <c r="Q275" i="7" a="1"/>
  <c r="P280" i="7" a="1"/>
  <c r="P281" i="6" a="1"/>
  <c r="Q278" i="7" a="1"/>
  <c r="P276" i="6" a="1"/>
  <c r="Q281" i="6" a="1"/>
  <c r="P275" i="6" a="1"/>
  <c r="Q274" i="6" a="1"/>
  <c r="Q274" i="7" a="1"/>
  <c r="Q280" i="7" a="1"/>
  <c r="Q283" i="6" a="1"/>
  <c r="Q275" i="6" a="1"/>
  <c r="P288" i="6" a="1"/>
  <c r="Q276" i="6" a="1"/>
  <c r="Q283" i="7" a="1"/>
  <c r="Q282" i="6" a="1"/>
  <c r="P285" i="7" a="1"/>
  <c r="P283" i="6" a="1"/>
  <c r="Q285" i="7" a="1"/>
  <c r="Q287" i="7" a="1"/>
  <c r="Q280" i="6" a="1"/>
  <c r="Q286" i="7" a="1"/>
  <c r="P276" i="7" a="1"/>
  <c r="P280" i="6" a="1"/>
  <c r="Q284" i="6" a="1"/>
  <c r="P274" i="6" a="1"/>
  <c r="P287" i="7" a="1"/>
  <c r="Q286" i="6" a="1"/>
  <c r="F290" i="1" l="1"/>
  <c r="G289" i="1"/>
  <c r="F282" i="1"/>
  <c r="G282" i="1" s="1"/>
  <c r="D290" i="1"/>
  <c r="P290" i="7"/>
  <c r="Q290" i="7"/>
  <c r="G290" i="1"/>
  <c r="J290" i="1"/>
  <c r="Q290" i="6"/>
  <c r="P290" i="6"/>
  <c r="G288" i="1"/>
  <c r="D289" i="1"/>
  <c r="D288" i="1"/>
  <c r="J288" i="1"/>
  <c r="I288" i="1"/>
  <c r="J289" i="1"/>
  <c r="F286" i="1"/>
  <c r="L286" i="1" s="1"/>
  <c r="F287" i="1"/>
  <c r="Q288" i="6"/>
  <c r="Q289" i="6"/>
  <c r="P289" i="6"/>
  <c r="P288" i="6"/>
  <c r="Q289" i="7"/>
  <c r="P289" i="7"/>
  <c r="P288" i="7"/>
  <c r="Q288" i="7"/>
  <c r="L287" i="7"/>
  <c r="D273" i="1"/>
  <c r="F284" i="1"/>
  <c r="G284" i="1" s="1"/>
  <c r="M287" i="1"/>
  <c r="M288" i="1" s="1"/>
  <c r="M289" i="1" s="1"/>
  <c r="M290" i="1" s="1"/>
  <c r="F285" i="1"/>
  <c r="G285" i="1" s="1"/>
  <c r="Q287" i="7"/>
  <c r="P287" i="7"/>
  <c r="Q287" i="6"/>
  <c r="P287" i="6"/>
  <c r="D287" i="1"/>
  <c r="I287" i="1"/>
  <c r="J287" i="1"/>
  <c r="D286" i="1"/>
  <c r="N286" i="7"/>
  <c r="J286" i="1"/>
  <c r="K286" i="1"/>
  <c r="L286" i="6"/>
  <c r="Q286" i="7"/>
  <c r="P286" i="7"/>
  <c r="Q286" i="6"/>
  <c r="Q285" i="6"/>
  <c r="Q284" i="6"/>
  <c r="Q283" i="6"/>
  <c r="Q282" i="6"/>
  <c r="Q281" i="6"/>
  <c r="Q280" i="6"/>
  <c r="Q279" i="6"/>
  <c r="Q278" i="6"/>
  <c r="P283" i="6"/>
  <c r="P282" i="6"/>
  <c r="P286" i="6"/>
  <c r="P285" i="6"/>
  <c r="P284" i="6"/>
  <c r="P281" i="6"/>
  <c r="P280" i="6"/>
  <c r="P279" i="6"/>
  <c r="P278" i="6"/>
  <c r="D282" i="1"/>
  <c r="I283" i="1"/>
  <c r="D285" i="1"/>
  <c r="Q285" i="7"/>
  <c r="Q284" i="7"/>
  <c r="Q283" i="7"/>
  <c r="Q282" i="7"/>
  <c r="P285" i="7"/>
  <c r="P284" i="7"/>
  <c r="P283" i="7"/>
  <c r="P282" i="7"/>
  <c r="I285" i="1"/>
  <c r="D283" i="1"/>
  <c r="J284" i="1"/>
  <c r="G283" i="1"/>
  <c r="I282" i="1"/>
  <c r="D284" i="1"/>
  <c r="F281" i="1"/>
  <c r="G281" i="1" s="1"/>
  <c r="F280" i="1"/>
  <c r="G280" i="1" s="1"/>
  <c r="I280" i="1"/>
  <c r="I281" i="1"/>
  <c r="P281" i="7"/>
  <c r="Q281" i="7"/>
  <c r="D281" i="1"/>
  <c r="I272" i="1"/>
  <c r="D280" i="1"/>
  <c r="Q280" i="7"/>
  <c r="P280" i="7"/>
  <c r="F278" i="1"/>
  <c r="G278" i="1" s="1"/>
  <c r="F279" i="1"/>
  <c r="G279" i="1" s="1"/>
  <c r="P279" i="7"/>
  <c r="Q279" i="7"/>
  <c r="D279" i="1"/>
  <c r="J279" i="1"/>
  <c r="Q278" i="7"/>
  <c r="P278" i="7"/>
  <c r="D278" i="1"/>
  <c r="I278" i="1"/>
  <c r="M275" i="1"/>
  <c r="M276" i="1" s="1"/>
  <c r="M277" i="1" s="1"/>
  <c r="M278" i="1" s="1"/>
  <c r="M279" i="1" s="1"/>
  <c r="M280" i="1" s="1"/>
  <c r="M281" i="1" s="1"/>
  <c r="M282" i="1" s="1"/>
  <c r="M283" i="1" s="1"/>
  <c r="M284" i="1" s="1"/>
  <c r="M285" i="1" s="1"/>
  <c r="L275" i="7"/>
  <c r="N275" i="7" s="1"/>
  <c r="F277" i="1"/>
  <c r="G277" i="1" s="1"/>
  <c r="I277" i="1"/>
  <c r="F276" i="1"/>
  <c r="G276" i="1" s="1"/>
  <c r="D277" i="1"/>
  <c r="P277" i="7"/>
  <c r="Q277" i="7"/>
  <c r="P277" i="6"/>
  <c r="Q277" i="6"/>
  <c r="D276" i="1"/>
  <c r="I276" i="1"/>
  <c r="J276" i="1"/>
  <c r="Q276" i="6"/>
  <c r="P276" i="6"/>
  <c r="Q276" i="7"/>
  <c r="P276" i="7"/>
  <c r="I275" i="1"/>
  <c r="D275" i="1"/>
  <c r="F275" i="1"/>
  <c r="N274" i="7"/>
  <c r="Q275" i="7"/>
  <c r="P275" i="7"/>
  <c r="F271" i="1"/>
  <c r="G271" i="1" s="1"/>
  <c r="Q275" i="6"/>
  <c r="P275" i="6"/>
  <c r="D271" i="1"/>
  <c r="F274" i="1"/>
  <c r="G274" i="1" s="1"/>
  <c r="F268" i="1"/>
  <c r="G268" i="1" s="1"/>
  <c r="F272" i="1"/>
  <c r="G272" i="1" s="1"/>
  <c r="L274" i="6"/>
  <c r="N274" i="6" s="1"/>
  <c r="F273" i="1"/>
  <c r="G273" i="1" s="1"/>
  <c r="J273" i="1"/>
  <c r="K274" i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D274" i="1"/>
  <c r="D272" i="1"/>
  <c r="J272" i="1"/>
  <c r="I274" i="1"/>
  <c r="J271" i="1"/>
  <c r="P274" i="7"/>
  <c r="Q274" i="7"/>
  <c r="Q274" i="6"/>
  <c r="P274" i="6"/>
  <c r="F270" i="1"/>
  <c r="G270" i="1" s="1"/>
  <c r="F269" i="1"/>
  <c r="G269" i="1" s="1"/>
  <c r="I269" i="1"/>
  <c r="F267" i="1"/>
  <c r="G267" i="1" s="1"/>
  <c r="I271" i="1"/>
  <c r="I270" i="1"/>
  <c r="I268" i="1"/>
  <c r="D268" i="1"/>
  <c r="D270" i="1"/>
  <c r="J267" i="1"/>
  <c r="J266" i="1"/>
  <c r="D269" i="1"/>
  <c r="D264" i="1"/>
  <c r="D256" i="1"/>
  <c r="D266" i="1"/>
  <c r="D262" i="1"/>
  <c r="D258" i="1"/>
  <c r="D259" i="1"/>
  <c r="D267" i="1"/>
  <c r="D265" i="1"/>
  <c r="D263" i="1"/>
  <c r="D260" i="1"/>
  <c r="D261" i="1"/>
  <c r="D257" i="1"/>
  <c r="D266" i="6"/>
  <c r="D266" i="7"/>
  <c r="F266" i="7"/>
  <c r="F266" i="6"/>
  <c r="M262" i="1"/>
  <c r="I263" i="1"/>
  <c r="I264" i="1"/>
  <c r="P278" i="1" a="1"/>
  <c r="Q279" i="1" a="1"/>
  <c r="P274" i="1" a="1"/>
  <c r="Q276" i="1" a="1"/>
  <c r="P283" i="1" a="1"/>
  <c r="P282" i="1" a="1"/>
  <c r="Q283" i="1" a="1"/>
  <c r="Q282" i="1" a="1"/>
  <c r="P279" i="1" a="1"/>
  <c r="P284" i="1" a="1"/>
  <c r="Q284" i="1" a="1"/>
  <c r="Q278" i="1" a="1"/>
  <c r="P285" i="1" a="1"/>
  <c r="Q281" i="1" a="1"/>
  <c r="Q277" i="1" a="1"/>
  <c r="Q275" i="1" a="1"/>
  <c r="Q285" i="1" a="1"/>
  <c r="P286" i="1" a="1"/>
  <c r="P277" i="1" a="1"/>
  <c r="Q274" i="1" a="1"/>
  <c r="P281" i="1" a="1"/>
  <c r="Q286" i="1" a="1"/>
  <c r="G286" i="1" l="1"/>
  <c r="N286" i="1"/>
  <c r="L287" i="1"/>
  <c r="L288" i="1" s="1"/>
  <c r="L289" i="1" s="1"/>
  <c r="L290" i="1" s="1"/>
  <c r="G287" i="1"/>
  <c r="N287" i="7"/>
  <c r="L288" i="7"/>
  <c r="K287" i="1"/>
  <c r="K288" i="1" s="1"/>
  <c r="N286" i="6"/>
  <c r="L287" i="6"/>
  <c r="N287" i="6" s="1"/>
  <c r="P286" i="1"/>
  <c r="Q286" i="1"/>
  <c r="P285" i="1"/>
  <c r="P281" i="1"/>
  <c r="P284" i="1"/>
  <c r="P282" i="1"/>
  <c r="P283" i="1"/>
  <c r="Q285" i="1"/>
  <c r="Q281" i="1"/>
  <c r="Q282" i="1"/>
  <c r="Q283" i="1"/>
  <c r="Q284" i="1"/>
  <c r="Q279" i="1"/>
  <c r="P279" i="1"/>
  <c r="L276" i="7"/>
  <c r="N276" i="7" s="1"/>
  <c r="Q278" i="1"/>
  <c r="P278" i="1"/>
  <c r="Q277" i="1"/>
  <c r="P277" i="1"/>
  <c r="Q276" i="1"/>
  <c r="Q275" i="1"/>
  <c r="P274" i="1"/>
  <c r="G275" i="1"/>
  <c r="L274" i="1"/>
  <c r="N274" i="1" s="1"/>
  <c r="L275" i="6"/>
  <c r="Q274" i="1"/>
  <c r="F266" i="1"/>
  <c r="G266" i="1" s="1"/>
  <c r="M263" i="1"/>
  <c r="M264" i="1" s="1"/>
  <c r="M265" i="1" s="1"/>
  <c r="M266" i="1" s="1"/>
  <c r="M267" i="1" s="1"/>
  <c r="M268" i="1" s="1"/>
  <c r="M269" i="1" s="1"/>
  <c r="M270" i="1" s="1"/>
  <c r="M271" i="1" s="1"/>
  <c r="M272" i="1" s="1"/>
  <c r="M273" i="1" s="1"/>
  <c r="J265" i="1"/>
  <c r="J264" i="1"/>
  <c r="J262" i="1"/>
  <c r="K262" i="1"/>
  <c r="I262" i="1"/>
  <c r="J263" i="1"/>
  <c r="P262" i="1" a="1"/>
  <c r="Q280" i="1" a="1"/>
  <c r="Q287" i="1" a="1"/>
  <c r="P288" i="1" a="1"/>
  <c r="Q288" i="1" a="1"/>
  <c r="Q262" i="1" a="1"/>
  <c r="P280" i="1" a="1"/>
  <c r="P287" i="1" a="1"/>
  <c r="Q288" i="1" l="1"/>
  <c r="P288" i="1"/>
  <c r="N288" i="1"/>
  <c r="K289" i="1"/>
  <c r="K290" i="1" s="1"/>
  <c r="N290" i="1" s="1"/>
  <c r="N288" i="7"/>
  <c r="L289" i="7"/>
  <c r="L288" i="6"/>
  <c r="L289" i="6" s="1"/>
  <c r="P287" i="1"/>
  <c r="Q287" i="1"/>
  <c r="N287" i="1"/>
  <c r="Q280" i="1"/>
  <c r="P280" i="1"/>
  <c r="L277" i="7"/>
  <c r="N277" i="7" s="1"/>
  <c r="L275" i="1"/>
  <c r="N275" i="6"/>
  <c r="L276" i="6"/>
  <c r="Q262" i="1"/>
  <c r="P262" i="1"/>
  <c r="K263" i="1"/>
  <c r="M130" i="7"/>
  <c r="M131" i="7"/>
  <c r="M132" i="7" s="1"/>
  <c r="M133" i="7" s="1"/>
  <c r="M134" i="7" s="1"/>
  <c r="M135" i="7" s="1"/>
  <c r="M136" i="7" s="1"/>
  <c r="M137" i="7" s="1"/>
  <c r="M138" i="7" s="1"/>
  <c r="M139" i="7" s="1"/>
  <c r="M140" i="7" s="1"/>
  <c r="M141" i="7" s="1"/>
  <c r="M142" i="7"/>
  <c r="M143" i="7" s="1"/>
  <c r="M144" i="7" s="1"/>
  <c r="M145" i="7" s="1"/>
  <c r="M146" i="7" s="1"/>
  <c r="M147" i="7" s="1"/>
  <c r="M148" i="7" s="1"/>
  <c r="M149" i="7" s="1"/>
  <c r="M150" i="7" s="1"/>
  <c r="M151" i="7" s="1"/>
  <c r="M152" i="7" s="1"/>
  <c r="M153" i="7" s="1"/>
  <c r="M154" i="7"/>
  <c r="M155" i="7" s="1"/>
  <c r="M156" i="7" s="1"/>
  <c r="M157" i="7" s="1"/>
  <c r="M158" i="7" s="1"/>
  <c r="M159" i="7" s="1"/>
  <c r="M160" i="7" s="1"/>
  <c r="M161" i="7" s="1"/>
  <c r="M162" i="7" s="1"/>
  <c r="M163" i="7" s="1"/>
  <c r="M164" i="7" s="1"/>
  <c r="M165" i="7" s="1"/>
  <c r="M166" i="7"/>
  <c r="M167" i="7"/>
  <c r="M168" i="7" s="1"/>
  <c r="M169" i="7" s="1"/>
  <c r="M170" i="7" s="1"/>
  <c r="M171" i="7" s="1"/>
  <c r="M172" i="7" s="1"/>
  <c r="M173" i="7" s="1"/>
  <c r="M174" i="7" s="1"/>
  <c r="M175" i="7" s="1"/>
  <c r="M176" i="7" s="1"/>
  <c r="M177" i="7" s="1"/>
  <c r="M178" i="7"/>
  <c r="M179" i="7" s="1"/>
  <c r="M180" i="7" s="1"/>
  <c r="M181" i="7" s="1"/>
  <c r="M182" i="7" s="1"/>
  <c r="M183" i="7" s="1"/>
  <c r="M184" i="7" s="1"/>
  <c r="M185" i="7" s="1"/>
  <c r="M186" i="7" s="1"/>
  <c r="M187" i="7" s="1"/>
  <c r="M188" i="7" s="1"/>
  <c r="M189" i="7" s="1"/>
  <c r="M190" i="7"/>
  <c r="M191" i="7" s="1"/>
  <c r="M192" i="7" s="1"/>
  <c r="M193" i="7" s="1"/>
  <c r="M194" i="7" s="1"/>
  <c r="M195" i="7" s="1"/>
  <c r="M196" i="7" s="1"/>
  <c r="M197" i="7" s="1"/>
  <c r="M198" i="7" s="1"/>
  <c r="M199" i="7" s="1"/>
  <c r="M200" i="7" s="1"/>
  <c r="M201" i="7" s="1"/>
  <c r="M202" i="7"/>
  <c r="M203" i="7" s="1"/>
  <c r="M204" i="7" s="1"/>
  <c r="M205" i="7" s="1"/>
  <c r="M206" i="7" s="1"/>
  <c r="M207" i="7" s="1"/>
  <c r="M208" i="7" s="1"/>
  <c r="M209" i="7" s="1"/>
  <c r="M210" i="7" s="1"/>
  <c r="M211" i="7" s="1"/>
  <c r="M212" i="7" s="1"/>
  <c r="M213" i="7" s="1"/>
  <c r="M214" i="7"/>
  <c r="M215" i="7" s="1"/>
  <c r="M216" i="7" s="1"/>
  <c r="M217" i="7" s="1"/>
  <c r="M218" i="7" s="1"/>
  <c r="M219" i="7" s="1"/>
  <c r="M220" i="7" s="1"/>
  <c r="M221" i="7" s="1"/>
  <c r="M222" i="7" s="1"/>
  <c r="M223" i="7" s="1"/>
  <c r="M224" i="7" s="1"/>
  <c r="M225" i="7" s="1"/>
  <c r="M226" i="7"/>
  <c r="M227" i="7" s="1"/>
  <c r="M228" i="7" s="1"/>
  <c r="M229" i="7" s="1"/>
  <c r="M230" i="7" s="1"/>
  <c r="M231" i="7" s="1"/>
  <c r="M232" i="7" s="1"/>
  <c r="M233" i="7" s="1"/>
  <c r="M234" i="7" s="1"/>
  <c r="M235" i="7" s="1"/>
  <c r="M236" i="7" s="1"/>
  <c r="M237" i="7" s="1"/>
  <c r="M238" i="7"/>
  <c r="M239" i="7" s="1"/>
  <c r="M240" i="7" s="1"/>
  <c r="M241" i="7" s="1"/>
  <c r="M242" i="7" s="1"/>
  <c r="M243" i="7" s="1"/>
  <c r="M244" i="7" s="1"/>
  <c r="M245" i="7" s="1"/>
  <c r="M246" i="7" s="1"/>
  <c r="M247" i="7" s="1"/>
  <c r="M248" i="7" s="1"/>
  <c r="M249" i="7" s="1"/>
  <c r="M250" i="7"/>
  <c r="M251" i="7" s="1"/>
  <c r="M252" i="7" s="1"/>
  <c r="M253" i="7" s="1"/>
  <c r="M254" i="7" s="1"/>
  <c r="M255" i="7" s="1"/>
  <c r="M256" i="7" s="1"/>
  <c r="M257" i="7" s="1"/>
  <c r="M258" i="7" s="1"/>
  <c r="M259" i="7" s="1"/>
  <c r="M260" i="7" s="1"/>
  <c r="M261" i="7" s="1"/>
  <c r="M262" i="7"/>
  <c r="M263" i="7" s="1"/>
  <c r="M264" i="7" s="1"/>
  <c r="M265" i="7" s="1"/>
  <c r="M266" i="7" s="1"/>
  <c r="M267" i="7" s="1"/>
  <c r="M268" i="7" s="1"/>
  <c r="D242" i="7"/>
  <c r="D243" i="7"/>
  <c r="D244" i="7"/>
  <c r="D245" i="7"/>
  <c r="D246" i="7"/>
  <c r="D247" i="7"/>
  <c r="D248" i="7"/>
  <c r="D249" i="7"/>
  <c r="D250" i="7"/>
  <c r="D251" i="7"/>
  <c r="D252" i="7"/>
  <c r="D253" i="7"/>
  <c r="D254" i="7"/>
  <c r="D255" i="7"/>
  <c r="D256" i="7"/>
  <c r="D257" i="7"/>
  <c r="D258" i="7"/>
  <c r="D259" i="7"/>
  <c r="D260" i="7"/>
  <c r="D261" i="7"/>
  <c r="D262" i="7"/>
  <c r="D263" i="7"/>
  <c r="D264" i="7"/>
  <c r="D265" i="7"/>
  <c r="M250" i="6"/>
  <c r="M251" i="6" s="1"/>
  <c r="M252" i="6" s="1"/>
  <c r="M253" i="6" s="1"/>
  <c r="M254" i="6" s="1"/>
  <c r="M255" i="6" s="1"/>
  <c r="M256" i="6" s="1"/>
  <c r="M257" i="6" s="1"/>
  <c r="M258" i="6" s="1"/>
  <c r="M259" i="6" s="1"/>
  <c r="M260" i="6" s="1"/>
  <c r="M261" i="6" s="1"/>
  <c r="M262" i="6"/>
  <c r="M263" i="6" s="1"/>
  <c r="M264" i="6" s="1"/>
  <c r="M265" i="6" s="1"/>
  <c r="M266" i="6" s="1"/>
  <c r="M267" i="6" s="1"/>
  <c r="M268" i="6" s="1"/>
  <c r="M269" i="6" s="1"/>
  <c r="M270" i="6" s="1"/>
  <c r="M271" i="6" s="1"/>
  <c r="M272" i="6" s="1"/>
  <c r="M273" i="6" s="1"/>
  <c r="D265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4" i="6"/>
  <c r="D245" i="6"/>
  <c r="D246" i="6"/>
  <c r="D247" i="6"/>
  <c r="D248" i="6"/>
  <c r="D249" i="6"/>
  <c r="D250" i="6"/>
  <c r="D251" i="6"/>
  <c r="D252" i="6"/>
  <c r="D253" i="6"/>
  <c r="D254" i="6"/>
  <c r="D255" i="6"/>
  <c r="D256" i="6"/>
  <c r="D257" i="6"/>
  <c r="D258" i="6"/>
  <c r="D259" i="6"/>
  <c r="D260" i="6"/>
  <c r="D261" i="6"/>
  <c r="D262" i="6"/>
  <c r="D263" i="6"/>
  <c r="D264" i="6"/>
  <c r="K262" i="7"/>
  <c r="K262" i="6"/>
  <c r="F265" i="7"/>
  <c r="F265" i="6"/>
  <c r="F264" i="7"/>
  <c r="F264" i="6"/>
  <c r="F263" i="6"/>
  <c r="F263" i="7"/>
  <c r="F262" i="7"/>
  <c r="F262" i="6"/>
  <c r="D180" i="7"/>
  <c r="D179" i="7"/>
  <c r="D178" i="7"/>
  <c r="D177" i="7"/>
  <c r="D176" i="7"/>
  <c r="D175" i="7"/>
  <c r="D174" i="7"/>
  <c r="D173" i="7"/>
  <c r="D172" i="7"/>
  <c r="D171" i="7"/>
  <c r="D170" i="7"/>
  <c r="D169" i="7"/>
  <c r="D168" i="7"/>
  <c r="D167" i="7"/>
  <c r="D166" i="7"/>
  <c r="D165" i="7"/>
  <c r="D164" i="7"/>
  <c r="D163" i="7"/>
  <c r="D162" i="7"/>
  <c r="D161" i="7"/>
  <c r="D160" i="7"/>
  <c r="D159" i="7"/>
  <c r="D158" i="7"/>
  <c r="D157" i="7"/>
  <c r="D156" i="7"/>
  <c r="D155" i="7"/>
  <c r="D154" i="7"/>
  <c r="D153" i="7"/>
  <c r="D152" i="7"/>
  <c r="D151" i="7"/>
  <c r="D150" i="7"/>
  <c r="D149" i="7"/>
  <c r="D148" i="7"/>
  <c r="D147" i="7"/>
  <c r="D146" i="7"/>
  <c r="D145" i="7"/>
  <c r="D144" i="7"/>
  <c r="D143" i="7"/>
  <c r="D142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41" i="7"/>
  <c r="D240" i="7"/>
  <c r="D239" i="7"/>
  <c r="D238" i="7"/>
  <c r="D237" i="7"/>
  <c r="D236" i="7"/>
  <c r="D235" i="7"/>
  <c r="D234" i="7"/>
  <c r="D233" i="7"/>
  <c r="D232" i="7"/>
  <c r="D231" i="7"/>
  <c r="D230" i="7"/>
  <c r="D229" i="7"/>
  <c r="D228" i="7"/>
  <c r="D227" i="7"/>
  <c r="D226" i="7"/>
  <c r="D225" i="7"/>
  <c r="D224" i="7"/>
  <c r="D223" i="7"/>
  <c r="D222" i="7"/>
  <c r="D221" i="7"/>
  <c r="D220" i="7"/>
  <c r="D219" i="7"/>
  <c r="D218" i="7"/>
  <c r="D217" i="7"/>
  <c r="D216" i="7"/>
  <c r="D215" i="7"/>
  <c r="D214" i="7"/>
  <c r="D213" i="7"/>
  <c r="D212" i="7"/>
  <c r="D211" i="7"/>
  <c r="D210" i="7"/>
  <c r="D209" i="7"/>
  <c r="D208" i="7"/>
  <c r="D207" i="7"/>
  <c r="D206" i="7"/>
  <c r="D205" i="7"/>
  <c r="D204" i="7"/>
  <c r="D203" i="7"/>
  <c r="D202" i="7"/>
  <c r="D201" i="7"/>
  <c r="D200" i="7"/>
  <c r="D199" i="7"/>
  <c r="D198" i="7"/>
  <c r="D197" i="7"/>
  <c r="D196" i="7"/>
  <c r="D195" i="7"/>
  <c r="D194" i="7"/>
  <c r="D193" i="7"/>
  <c r="D192" i="7"/>
  <c r="D191" i="7"/>
  <c r="D190" i="7"/>
  <c r="D189" i="7"/>
  <c r="D188" i="7"/>
  <c r="D187" i="7"/>
  <c r="D186" i="7"/>
  <c r="D185" i="7"/>
  <c r="D184" i="7"/>
  <c r="D183" i="7"/>
  <c r="D182" i="7"/>
  <c r="M25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B234" i="1"/>
  <c r="B235" i="1"/>
  <c r="B236" i="1"/>
  <c r="B237" i="1"/>
  <c r="B238" i="1"/>
  <c r="B239" i="1"/>
  <c r="B240" i="1"/>
  <c r="B241" i="1"/>
  <c r="B242" i="1"/>
  <c r="B243" i="1"/>
  <c r="B244" i="1"/>
  <c r="D255" i="1" s="1"/>
  <c r="J245" i="1"/>
  <c r="I246" i="1"/>
  <c r="I247" i="1"/>
  <c r="J250" i="1"/>
  <c r="I257" i="1"/>
  <c r="J258" i="1"/>
  <c r="F261" i="7"/>
  <c r="F261" i="6"/>
  <c r="K22" i="6"/>
  <c r="K23" i="6" s="1"/>
  <c r="K24" i="6" s="1"/>
  <c r="K25" i="6" s="1"/>
  <c r="K26" i="6" s="1"/>
  <c r="K27" i="6" s="1"/>
  <c r="K28" i="6" s="1"/>
  <c r="K29" i="6" s="1"/>
  <c r="K30" i="6" s="1"/>
  <c r="K31" i="6" s="1"/>
  <c r="K32" i="6" s="1"/>
  <c r="K33" i="6" s="1"/>
  <c r="K34" i="6"/>
  <c r="K35" i="6" s="1"/>
  <c r="K36" i="6" s="1"/>
  <c r="K37" i="6" s="1"/>
  <c r="K38" i="6" s="1"/>
  <c r="K39" i="6" s="1"/>
  <c r="K40" i="6" s="1"/>
  <c r="K41" i="6" s="1"/>
  <c r="K42" i="6" s="1"/>
  <c r="K43" i="6" s="1"/>
  <c r="K44" i="6" s="1"/>
  <c r="K45" i="6" s="1"/>
  <c r="K46" i="6"/>
  <c r="K47" i="6"/>
  <c r="K48" i="6" s="1"/>
  <c r="K49" i="6" s="1"/>
  <c r="K50" i="6" s="1"/>
  <c r="K51" i="6" s="1"/>
  <c r="K52" i="6" s="1"/>
  <c r="K53" i="6" s="1"/>
  <c r="K54" i="6" s="1"/>
  <c r="K55" i="6" s="1"/>
  <c r="K56" i="6" s="1"/>
  <c r="K57" i="6" s="1"/>
  <c r="K58" i="6"/>
  <c r="K59" i="6" s="1"/>
  <c r="K70" i="6"/>
  <c r="K71" i="6" s="1"/>
  <c r="K72" i="6" s="1"/>
  <c r="K73" i="6" s="1"/>
  <c r="K74" i="6" s="1"/>
  <c r="K75" i="6" s="1"/>
  <c r="K76" i="6" s="1"/>
  <c r="K77" i="6" s="1"/>
  <c r="K78" i="6" s="1"/>
  <c r="K79" i="6" s="1"/>
  <c r="K80" i="6" s="1"/>
  <c r="K81" i="6" s="1"/>
  <c r="K82" i="6"/>
  <c r="K83" i="6" s="1"/>
  <c r="K84" i="6" s="1"/>
  <c r="K85" i="6" s="1"/>
  <c r="K86" i="6" s="1"/>
  <c r="K87" i="6" s="1"/>
  <c r="K88" i="6" s="1"/>
  <c r="K89" i="6" s="1"/>
  <c r="K90" i="6" s="1"/>
  <c r="K91" i="6" s="1"/>
  <c r="K92" i="6" s="1"/>
  <c r="K93" i="6" s="1"/>
  <c r="K94" i="6"/>
  <c r="K95" i="6" s="1"/>
  <c r="K96" i="6" s="1"/>
  <c r="K97" i="6" s="1"/>
  <c r="K98" i="6" s="1"/>
  <c r="K99" i="6" s="1"/>
  <c r="K100" i="6" s="1"/>
  <c r="K101" i="6" s="1"/>
  <c r="K102" i="6" s="1"/>
  <c r="K103" i="6" s="1"/>
  <c r="K104" i="6" s="1"/>
  <c r="K105" i="6" s="1"/>
  <c r="K106" i="6"/>
  <c r="K107" i="6" s="1"/>
  <c r="K108" i="6" s="1"/>
  <c r="K109" i="6" s="1"/>
  <c r="K110" i="6" s="1"/>
  <c r="K111" i="6" s="1"/>
  <c r="K112" i="6" s="1"/>
  <c r="K113" i="6" s="1"/>
  <c r="K114" i="6" s="1"/>
  <c r="K115" i="6" s="1"/>
  <c r="K116" i="6" s="1"/>
  <c r="K117" i="6" s="1"/>
  <c r="K118" i="6"/>
  <c r="K119" i="6" s="1"/>
  <c r="K120" i="6" s="1"/>
  <c r="K121" i="6" s="1"/>
  <c r="K122" i="6" s="1"/>
  <c r="K123" i="6" s="1"/>
  <c r="K124" i="6" s="1"/>
  <c r="K125" i="6" s="1"/>
  <c r="K126" i="6" s="1"/>
  <c r="K127" i="6" s="1"/>
  <c r="K128" i="6" s="1"/>
  <c r="K129" i="6" s="1"/>
  <c r="K130" i="6"/>
  <c r="K131" i="6" s="1"/>
  <c r="K132" i="6" s="1"/>
  <c r="K133" i="6" s="1"/>
  <c r="K134" i="6" s="1"/>
  <c r="K135" i="6" s="1"/>
  <c r="K136" i="6" s="1"/>
  <c r="K137" i="6" s="1"/>
  <c r="K138" i="6" s="1"/>
  <c r="K139" i="6" s="1"/>
  <c r="K140" i="6" s="1"/>
  <c r="K141" i="6" s="1"/>
  <c r="K142" i="6"/>
  <c r="K143" i="6" s="1"/>
  <c r="K144" i="6" s="1"/>
  <c r="K145" i="6" s="1"/>
  <c r="K146" i="6" s="1"/>
  <c r="K147" i="6" s="1"/>
  <c r="K148" i="6" s="1"/>
  <c r="K149" i="6" s="1"/>
  <c r="K150" i="6" s="1"/>
  <c r="K151" i="6" s="1"/>
  <c r="K152" i="6" s="1"/>
  <c r="K153" i="6" s="1"/>
  <c r="K154" i="6"/>
  <c r="K155" i="6" s="1"/>
  <c r="K156" i="6" s="1"/>
  <c r="K157" i="6" s="1"/>
  <c r="K158" i="6" s="1"/>
  <c r="K159" i="6" s="1"/>
  <c r="K160" i="6" s="1"/>
  <c r="K161" i="6" s="1"/>
  <c r="K162" i="6" s="1"/>
  <c r="K163" i="6" s="1"/>
  <c r="K164" i="6" s="1"/>
  <c r="K165" i="6" s="1"/>
  <c r="K166" i="6"/>
  <c r="K167" i="6"/>
  <c r="K168" i="6" s="1"/>
  <c r="K169" i="6" s="1"/>
  <c r="K170" i="6" s="1"/>
  <c r="K178" i="6"/>
  <c r="K179" i="6" s="1"/>
  <c r="K180" i="6" s="1"/>
  <c r="K181" i="6" s="1"/>
  <c r="K190" i="6"/>
  <c r="K191" i="6"/>
  <c r="K202" i="6"/>
  <c r="K203" i="6"/>
  <c r="K204" i="6" s="1"/>
  <c r="K214" i="6"/>
  <c r="K226" i="6"/>
  <c r="K227" i="6" s="1"/>
  <c r="K238" i="6"/>
  <c r="K250" i="6"/>
  <c r="M107" i="6"/>
  <c r="M108" i="6" s="1"/>
  <c r="M109" i="6" s="1"/>
  <c r="M110" i="6" s="1"/>
  <c r="M111" i="6" s="1"/>
  <c r="M112" i="6" s="1"/>
  <c r="M113" i="6" s="1"/>
  <c r="M114" i="6" s="1"/>
  <c r="M115" i="6" s="1"/>
  <c r="M116" i="6" s="1"/>
  <c r="M117" i="6" s="1"/>
  <c r="M118" i="6"/>
  <c r="M119" i="6" s="1"/>
  <c r="M120" i="6" s="1"/>
  <c r="M121" i="6" s="1"/>
  <c r="M122" i="6" s="1"/>
  <c r="M123" i="6" s="1"/>
  <c r="M124" i="6" s="1"/>
  <c r="M125" i="6" s="1"/>
  <c r="M126" i="6" s="1"/>
  <c r="M127" i="6" s="1"/>
  <c r="M128" i="6" s="1"/>
  <c r="M129" i="6" s="1"/>
  <c r="M130" i="6"/>
  <c r="M131" i="6" s="1"/>
  <c r="M132" i="6" s="1"/>
  <c r="M133" i="6" s="1"/>
  <c r="M134" i="6" s="1"/>
  <c r="M135" i="6" s="1"/>
  <c r="M136" i="6" s="1"/>
  <c r="M137" i="6" s="1"/>
  <c r="M138" i="6" s="1"/>
  <c r="M139" i="6" s="1"/>
  <c r="M140" i="6" s="1"/>
  <c r="M141" i="6" s="1"/>
  <c r="M142" i="6"/>
  <c r="M143" i="6"/>
  <c r="M144" i="6" s="1"/>
  <c r="M145" i="6" s="1"/>
  <c r="M146" i="6" s="1"/>
  <c r="M147" i="6" s="1"/>
  <c r="M148" i="6" s="1"/>
  <c r="M149" i="6" s="1"/>
  <c r="M150" i="6" s="1"/>
  <c r="M151" i="6" s="1"/>
  <c r="M152" i="6" s="1"/>
  <c r="M153" i="6" s="1"/>
  <c r="M154" i="6"/>
  <c r="M155" i="6" s="1"/>
  <c r="M156" i="6" s="1"/>
  <c r="M157" i="6" s="1"/>
  <c r="M158" i="6" s="1"/>
  <c r="M159" i="6" s="1"/>
  <c r="M160" i="6" s="1"/>
  <c r="M161" i="6" s="1"/>
  <c r="M162" i="6" s="1"/>
  <c r="M163" i="6" s="1"/>
  <c r="M164" i="6" s="1"/>
  <c r="M165" i="6" s="1"/>
  <c r="M166" i="6"/>
  <c r="M167" i="6" s="1"/>
  <c r="M168" i="6" s="1"/>
  <c r="M169" i="6" s="1"/>
  <c r="M170" i="6" s="1"/>
  <c r="M171" i="6" s="1"/>
  <c r="M172" i="6" s="1"/>
  <c r="M173" i="6" s="1"/>
  <c r="M174" i="6" s="1"/>
  <c r="M175" i="6" s="1"/>
  <c r="M176" i="6" s="1"/>
  <c r="M177" i="6" s="1"/>
  <c r="M178" i="6"/>
  <c r="M179" i="6" s="1"/>
  <c r="M180" i="6" s="1"/>
  <c r="M181" i="6" s="1"/>
  <c r="M182" i="6" s="1"/>
  <c r="M183" i="6" s="1"/>
  <c r="M184" i="6" s="1"/>
  <c r="M185" i="6" s="1"/>
  <c r="M186" i="6" s="1"/>
  <c r="M187" i="6" s="1"/>
  <c r="M188" i="6" s="1"/>
  <c r="M189" i="6" s="1"/>
  <c r="M190" i="6"/>
  <c r="M191" i="6" s="1"/>
  <c r="M192" i="6" s="1"/>
  <c r="M193" i="6" s="1"/>
  <c r="M194" i="6" s="1"/>
  <c r="M195" i="6" s="1"/>
  <c r="M196" i="6" s="1"/>
  <c r="M197" i="6" s="1"/>
  <c r="M198" i="6" s="1"/>
  <c r="M199" i="6" s="1"/>
  <c r="M200" i="6" s="1"/>
  <c r="M201" i="6" s="1"/>
  <c r="M202" i="6"/>
  <c r="M203" i="6" s="1"/>
  <c r="M204" i="6" s="1"/>
  <c r="M205" i="6" s="1"/>
  <c r="M206" i="6" s="1"/>
  <c r="M207" i="6" s="1"/>
  <c r="M208" i="6" s="1"/>
  <c r="M209" i="6" s="1"/>
  <c r="M210" i="6" s="1"/>
  <c r="M211" i="6" s="1"/>
  <c r="M212" i="6" s="1"/>
  <c r="M213" i="6" s="1"/>
  <c r="M214" i="6"/>
  <c r="M215" i="6" s="1"/>
  <c r="M216" i="6" s="1"/>
  <c r="M217" i="6" s="1"/>
  <c r="M218" i="6" s="1"/>
  <c r="M219" i="6" s="1"/>
  <c r="M220" i="6" s="1"/>
  <c r="M221" i="6" s="1"/>
  <c r="M222" i="6" s="1"/>
  <c r="M223" i="6" s="1"/>
  <c r="M224" i="6" s="1"/>
  <c r="M225" i="6" s="1"/>
  <c r="M226" i="6"/>
  <c r="M227" i="6" s="1"/>
  <c r="M228" i="6" s="1"/>
  <c r="M229" i="6" s="1"/>
  <c r="M230" i="6" s="1"/>
  <c r="M231" i="6" s="1"/>
  <c r="M232" i="6" s="1"/>
  <c r="M233" i="6" s="1"/>
  <c r="M234" i="6" s="1"/>
  <c r="M235" i="6" s="1"/>
  <c r="M236" i="6" s="1"/>
  <c r="M237" i="6" s="1"/>
  <c r="M238" i="6"/>
  <c r="M239" i="6" s="1"/>
  <c r="M240" i="6" s="1"/>
  <c r="M241" i="6" s="1"/>
  <c r="M242" i="6" s="1"/>
  <c r="M243" i="6" s="1"/>
  <c r="M244" i="6" s="1"/>
  <c r="M245" i="6" s="1"/>
  <c r="M246" i="6" s="1"/>
  <c r="M247" i="6" s="1"/>
  <c r="M248" i="6" s="1"/>
  <c r="M249" i="6" s="1"/>
  <c r="M107" i="7"/>
  <c r="M108" i="7" s="1"/>
  <c r="M109" i="7" s="1"/>
  <c r="M110" i="7" s="1"/>
  <c r="M111" i="7" s="1"/>
  <c r="M112" i="7" s="1"/>
  <c r="M113" i="7" s="1"/>
  <c r="M114" i="7" s="1"/>
  <c r="M115" i="7" s="1"/>
  <c r="M116" i="7" s="1"/>
  <c r="M117" i="7" s="1"/>
  <c r="M118" i="7"/>
  <c r="M119" i="7" s="1"/>
  <c r="M120" i="7" s="1"/>
  <c r="M121" i="7" s="1"/>
  <c r="M122" i="7" s="1"/>
  <c r="M123" i="7" s="1"/>
  <c r="M124" i="7" s="1"/>
  <c r="M125" i="7" s="1"/>
  <c r="M126" i="7" s="1"/>
  <c r="M127" i="7" s="1"/>
  <c r="M128" i="7" s="1"/>
  <c r="M129" i="7" s="1"/>
  <c r="K22" i="7"/>
  <c r="K23" i="7" s="1"/>
  <c r="K24" i="7" s="1"/>
  <c r="K25" i="7" s="1"/>
  <c r="K26" i="7" s="1"/>
  <c r="K27" i="7" s="1"/>
  <c r="K28" i="7" s="1"/>
  <c r="K29" i="7" s="1"/>
  <c r="K30" i="7" s="1"/>
  <c r="K31" i="7" s="1"/>
  <c r="K32" i="7" s="1"/>
  <c r="K33" i="7" s="1"/>
  <c r="K34" i="7"/>
  <c r="K35" i="7" s="1"/>
  <c r="K36" i="7" s="1"/>
  <c r="K37" i="7" s="1"/>
  <c r="K38" i="7" s="1"/>
  <c r="K39" i="7" s="1"/>
  <c r="K40" i="7" s="1"/>
  <c r="K41" i="7" s="1"/>
  <c r="K42" i="7" s="1"/>
  <c r="K43" i="7" s="1"/>
  <c r="K44" i="7" s="1"/>
  <c r="K45" i="7" s="1"/>
  <c r="K46" i="7"/>
  <c r="K47" i="7" s="1"/>
  <c r="K48" i="7" s="1"/>
  <c r="K49" i="7" s="1"/>
  <c r="K50" i="7" s="1"/>
  <c r="K51" i="7" s="1"/>
  <c r="K52" i="7" s="1"/>
  <c r="K53" i="7" s="1"/>
  <c r="K54" i="7" s="1"/>
  <c r="K55" i="7" s="1"/>
  <c r="K56" i="7" s="1"/>
  <c r="K57" i="7" s="1"/>
  <c r="K58" i="7"/>
  <c r="K59" i="7" s="1"/>
  <c r="K70" i="7"/>
  <c r="K71" i="7" s="1"/>
  <c r="K72" i="7" s="1"/>
  <c r="K73" i="7" s="1"/>
  <c r="K74" i="7" s="1"/>
  <c r="K75" i="7" s="1"/>
  <c r="K76" i="7" s="1"/>
  <c r="K77" i="7" s="1"/>
  <c r="K78" i="7" s="1"/>
  <c r="K79" i="7" s="1"/>
  <c r="K80" i="7" s="1"/>
  <c r="K81" i="7" s="1"/>
  <c r="K82" i="7"/>
  <c r="K83" i="7" s="1"/>
  <c r="K84" i="7" s="1"/>
  <c r="K85" i="7" s="1"/>
  <c r="K86" i="7" s="1"/>
  <c r="K87" i="7" s="1"/>
  <c r="K88" i="7" s="1"/>
  <c r="K89" i="7" s="1"/>
  <c r="K90" i="7" s="1"/>
  <c r="K91" i="7" s="1"/>
  <c r="K92" i="7" s="1"/>
  <c r="K93" i="7" s="1"/>
  <c r="K94" i="7"/>
  <c r="K95" i="7" s="1"/>
  <c r="K96" i="7" s="1"/>
  <c r="K97" i="7" s="1"/>
  <c r="K98" i="7" s="1"/>
  <c r="K99" i="7" s="1"/>
  <c r="K100" i="7" s="1"/>
  <c r="K101" i="7" s="1"/>
  <c r="K102" i="7" s="1"/>
  <c r="K103" i="7" s="1"/>
  <c r="K104" i="7" s="1"/>
  <c r="K105" i="7" s="1"/>
  <c r="K106" i="7"/>
  <c r="K107" i="7" s="1"/>
  <c r="K108" i="7" s="1"/>
  <c r="K109" i="7" s="1"/>
  <c r="K110" i="7" s="1"/>
  <c r="K111" i="7" s="1"/>
  <c r="K112" i="7" s="1"/>
  <c r="K113" i="7" s="1"/>
  <c r="K114" i="7" s="1"/>
  <c r="K115" i="7" s="1"/>
  <c r="K116" i="7" s="1"/>
  <c r="K117" i="7" s="1"/>
  <c r="K118" i="7"/>
  <c r="K119" i="7" s="1"/>
  <c r="K120" i="7" s="1"/>
  <c r="K121" i="7" s="1"/>
  <c r="K122" i="7" s="1"/>
  <c r="K123" i="7" s="1"/>
  <c r="K124" i="7" s="1"/>
  <c r="K125" i="7" s="1"/>
  <c r="K126" i="7" s="1"/>
  <c r="K127" i="7" s="1"/>
  <c r="K128" i="7" s="1"/>
  <c r="K129" i="7" s="1"/>
  <c r="K130" i="7"/>
  <c r="K131" i="7" s="1"/>
  <c r="K132" i="7" s="1"/>
  <c r="K133" i="7" s="1"/>
  <c r="K134" i="7" s="1"/>
  <c r="K135" i="7" s="1"/>
  <c r="K136" i="7" s="1"/>
  <c r="K137" i="7" s="1"/>
  <c r="K138" i="7" s="1"/>
  <c r="K139" i="7" s="1"/>
  <c r="K140" i="7" s="1"/>
  <c r="K141" i="7" s="1"/>
  <c r="K142" i="7"/>
  <c r="K143" i="7" s="1"/>
  <c r="K144" i="7" s="1"/>
  <c r="K145" i="7" s="1"/>
  <c r="K146" i="7" s="1"/>
  <c r="K147" i="7" s="1"/>
  <c r="K148" i="7" s="1"/>
  <c r="K149" i="7" s="1"/>
  <c r="K150" i="7" s="1"/>
  <c r="K151" i="7" s="1"/>
  <c r="K152" i="7" s="1"/>
  <c r="K153" i="7" s="1"/>
  <c r="K154" i="7"/>
  <c r="K155" i="7" s="1"/>
  <c r="K156" i="7" s="1"/>
  <c r="K157" i="7" s="1"/>
  <c r="K158" i="7" s="1"/>
  <c r="K159" i="7" s="1"/>
  <c r="K160" i="7" s="1"/>
  <c r="K161" i="7" s="1"/>
  <c r="K162" i="7" s="1"/>
  <c r="K163" i="7" s="1"/>
  <c r="K164" i="7" s="1"/>
  <c r="K165" i="7" s="1"/>
  <c r="K166" i="7"/>
  <c r="K167" i="7" s="1"/>
  <c r="K168" i="7" s="1"/>
  <c r="K169" i="7" s="1"/>
  <c r="K170" i="7" s="1"/>
  <c r="K171" i="7" s="1"/>
  <c r="K172" i="7" s="1"/>
  <c r="K173" i="7" s="1"/>
  <c r="K174" i="7" s="1"/>
  <c r="K175" i="7" s="1"/>
  <c r="K176" i="7" s="1"/>
  <c r="K177" i="7" s="1"/>
  <c r="K178" i="7"/>
  <c r="K190" i="7"/>
  <c r="K202" i="7"/>
  <c r="K214" i="7"/>
  <c r="K226" i="7"/>
  <c r="K238" i="7"/>
  <c r="K250" i="7"/>
  <c r="F260" i="6"/>
  <c r="F260" i="7"/>
  <c r="F259" i="7"/>
  <c r="F259" i="6"/>
  <c r="F258" i="7"/>
  <c r="F258" i="6"/>
  <c r="F257" i="7"/>
  <c r="F257" i="6"/>
  <c r="F256" i="7"/>
  <c r="F256" i="6"/>
  <c r="F255" i="7"/>
  <c r="F255" i="6"/>
  <c r="F254" i="7"/>
  <c r="F254" i="6"/>
  <c r="F253" i="7"/>
  <c r="F253" i="6"/>
  <c r="F252" i="7"/>
  <c r="F252" i="6"/>
  <c r="F251" i="7"/>
  <c r="F251" i="6"/>
  <c r="F250" i="7"/>
  <c r="L250" i="7" s="1"/>
  <c r="F250" i="6"/>
  <c r="F248" i="6"/>
  <c r="F249" i="6"/>
  <c r="F248" i="7"/>
  <c r="F249" i="7"/>
  <c r="F238" i="6"/>
  <c r="L238" i="6" s="1"/>
  <c r="F239" i="6"/>
  <c r="F240" i="6"/>
  <c r="F241" i="6"/>
  <c r="F242" i="6"/>
  <c r="F243" i="6"/>
  <c r="F244" i="6"/>
  <c r="F245" i="6"/>
  <c r="F246" i="6"/>
  <c r="F247" i="6"/>
  <c r="E244" i="1"/>
  <c r="E236" i="1"/>
  <c r="E224" i="1"/>
  <c r="E237" i="1"/>
  <c r="E238" i="1"/>
  <c r="M238" i="1" s="1"/>
  <c r="E239" i="1"/>
  <c r="E240" i="1"/>
  <c r="E242" i="1"/>
  <c r="F247" i="7"/>
  <c r="F246" i="7"/>
  <c r="F245" i="7"/>
  <c r="B231" i="1"/>
  <c r="I231" i="1" s="1"/>
  <c r="F244" i="7"/>
  <c r="F243" i="7"/>
  <c r="F242" i="7"/>
  <c r="F241" i="7"/>
  <c r="F240" i="7"/>
  <c r="F239" i="7"/>
  <c r="F238" i="7"/>
  <c r="L238" i="7" s="1"/>
  <c r="F237" i="7"/>
  <c r="F237" i="6"/>
  <c r="F236" i="7"/>
  <c r="F236" i="6"/>
  <c r="E152" i="1"/>
  <c r="E153" i="1"/>
  <c r="E154" i="1"/>
  <c r="M154" i="1" s="1"/>
  <c r="E155" i="1"/>
  <c r="E156" i="1"/>
  <c r="E157" i="1"/>
  <c r="E158" i="1"/>
  <c r="E159" i="1"/>
  <c r="E160" i="1"/>
  <c r="E161" i="1"/>
  <c r="E162" i="1"/>
  <c r="E163" i="1"/>
  <c r="E164" i="1"/>
  <c r="E165" i="1"/>
  <c r="E166" i="1"/>
  <c r="M166" i="1" s="1"/>
  <c r="E167" i="1"/>
  <c r="E168" i="1"/>
  <c r="E169" i="1"/>
  <c r="E170" i="1"/>
  <c r="E171" i="1"/>
  <c r="E172" i="1"/>
  <c r="E173" i="1"/>
  <c r="E174" i="1"/>
  <c r="E175" i="1"/>
  <c r="E176" i="1"/>
  <c r="E177" i="1"/>
  <c r="E178" i="1"/>
  <c r="M178" i="1" s="1"/>
  <c r="E179" i="1"/>
  <c r="E180" i="1"/>
  <c r="E181" i="1"/>
  <c r="E182" i="1"/>
  <c r="E183" i="1"/>
  <c r="E184" i="1"/>
  <c r="E185" i="1"/>
  <c r="E186" i="1"/>
  <c r="E187" i="1"/>
  <c r="E188" i="1"/>
  <c r="E189" i="1"/>
  <c r="E190" i="1"/>
  <c r="M190" i="1" s="1"/>
  <c r="E191" i="1"/>
  <c r="E192" i="1"/>
  <c r="E193" i="1"/>
  <c r="E194" i="1"/>
  <c r="E195" i="1"/>
  <c r="E196" i="1"/>
  <c r="E197" i="1"/>
  <c r="E198" i="1"/>
  <c r="E199" i="1"/>
  <c r="E200" i="1"/>
  <c r="E201" i="1"/>
  <c r="E202" i="1"/>
  <c r="M202" i="1" s="1"/>
  <c r="E203" i="1"/>
  <c r="E204" i="1"/>
  <c r="E205" i="1"/>
  <c r="E206" i="1"/>
  <c r="E207" i="1"/>
  <c r="E208" i="1"/>
  <c r="E209" i="1"/>
  <c r="E210" i="1"/>
  <c r="E211" i="1"/>
  <c r="E212" i="1"/>
  <c r="E213" i="1"/>
  <c r="E214" i="1"/>
  <c r="M214" i="1" s="1"/>
  <c r="E215" i="1"/>
  <c r="E216" i="1"/>
  <c r="E217" i="1"/>
  <c r="E218" i="1"/>
  <c r="E219" i="1"/>
  <c r="E220" i="1"/>
  <c r="E221" i="1"/>
  <c r="E222" i="1"/>
  <c r="E223" i="1"/>
  <c r="E225" i="1"/>
  <c r="E226" i="1"/>
  <c r="M226" i="1" s="1"/>
  <c r="E227" i="1"/>
  <c r="E228" i="1"/>
  <c r="E229" i="1"/>
  <c r="E230" i="1"/>
  <c r="E231" i="1"/>
  <c r="E232" i="1"/>
  <c r="E233" i="1"/>
  <c r="E234" i="1"/>
  <c r="E235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6" i="1"/>
  <c r="C227" i="1"/>
  <c r="C228" i="1"/>
  <c r="C229" i="1"/>
  <c r="C230" i="1"/>
  <c r="B152" i="1"/>
  <c r="I152" i="1" s="1"/>
  <c r="B153" i="1"/>
  <c r="I153" i="1" s="1"/>
  <c r="B154" i="1"/>
  <c r="I154" i="1" s="1"/>
  <c r="B155" i="1"/>
  <c r="I155" i="1" s="1"/>
  <c r="B156" i="1"/>
  <c r="I156" i="1" s="1"/>
  <c r="B157" i="1"/>
  <c r="J157" i="1" s="1"/>
  <c r="B158" i="1"/>
  <c r="I158" i="1" s="1"/>
  <c r="B159" i="1"/>
  <c r="I159" i="1" s="1"/>
  <c r="B160" i="1"/>
  <c r="I160" i="1" s="1"/>
  <c r="B161" i="1"/>
  <c r="J161" i="1" s="1"/>
  <c r="B162" i="1"/>
  <c r="I162" i="1" s="1"/>
  <c r="B163" i="1"/>
  <c r="J163" i="1" s="1"/>
  <c r="B164" i="1"/>
  <c r="I164" i="1" s="1"/>
  <c r="B165" i="1"/>
  <c r="J165" i="1" s="1"/>
  <c r="B166" i="1"/>
  <c r="I166" i="1" s="1"/>
  <c r="B167" i="1"/>
  <c r="J167" i="1" s="1"/>
  <c r="B168" i="1"/>
  <c r="J168" i="1" s="1"/>
  <c r="B169" i="1"/>
  <c r="J169" i="1" s="1"/>
  <c r="B170" i="1"/>
  <c r="J170" i="1" s="1"/>
  <c r="B171" i="1"/>
  <c r="I171" i="1" s="1"/>
  <c r="B172" i="1"/>
  <c r="I172" i="1" s="1"/>
  <c r="B173" i="1"/>
  <c r="J173" i="1" s="1"/>
  <c r="B174" i="1"/>
  <c r="J174" i="1" s="1"/>
  <c r="B175" i="1"/>
  <c r="J175" i="1" s="1"/>
  <c r="B176" i="1"/>
  <c r="J176" i="1" s="1"/>
  <c r="B177" i="1"/>
  <c r="I177" i="1" s="1"/>
  <c r="B178" i="1"/>
  <c r="K178" i="1" s="1"/>
  <c r="B179" i="1"/>
  <c r="J179" i="1" s="1"/>
  <c r="B180" i="1"/>
  <c r="I180" i="1" s="1"/>
  <c r="B181" i="1"/>
  <c r="I181" i="1" s="1"/>
  <c r="B182" i="1"/>
  <c r="I182" i="1" s="1"/>
  <c r="B183" i="1"/>
  <c r="I183" i="1" s="1"/>
  <c r="B184" i="1"/>
  <c r="J184" i="1" s="1"/>
  <c r="B185" i="1"/>
  <c r="J185" i="1" s="1"/>
  <c r="B186" i="1"/>
  <c r="I186" i="1" s="1"/>
  <c r="B187" i="1"/>
  <c r="J187" i="1" s="1"/>
  <c r="B188" i="1"/>
  <c r="J188" i="1" s="1"/>
  <c r="B189" i="1"/>
  <c r="J189" i="1" s="1"/>
  <c r="B190" i="1"/>
  <c r="I190" i="1" s="1"/>
  <c r="B191" i="1"/>
  <c r="J191" i="1" s="1"/>
  <c r="B192" i="1"/>
  <c r="I192" i="1" s="1"/>
  <c r="B193" i="1"/>
  <c r="J193" i="1" s="1"/>
  <c r="B194" i="1"/>
  <c r="J194" i="1" s="1"/>
  <c r="B195" i="1"/>
  <c r="J195" i="1" s="1"/>
  <c r="B196" i="1"/>
  <c r="I196" i="1" s="1"/>
  <c r="B197" i="1"/>
  <c r="I197" i="1" s="1"/>
  <c r="B198" i="1"/>
  <c r="J198" i="1" s="1"/>
  <c r="B199" i="1"/>
  <c r="J199" i="1" s="1"/>
  <c r="B200" i="1"/>
  <c r="I200" i="1" s="1"/>
  <c r="B201" i="1"/>
  <c r="J201" i="1" s="1"/>
  <c r="B202" i="1"/>
  <c r="J202" i="1" s="1"/>
  <c r="B203" i="1"/>
  <c r="I203" i="1" s="1"/>
  <c r="B204" i="1"/>
  <c r="I204" i="1" s="1"/>
  <c r="B205" i="1"/>
  <c r="J205" i="1" s="1"/>
  <c r="B206" i="1"/>
  <c r="J206" i="1" s="1"/>
  <c r="B207" i="1"/>
  <c r="J207" i="1" s="1"/>
  <c r="B208" i="1"/>
  <c r="I208" i="1" s="1"/>
  <c r="B209" i="1"/>
  <c r="J209" i="1" s="1"/>
  <c r="B210" i="1"/>
  <c r="J210" i="1" s="1"/>
  <c r="B211" i="1"/>
  <c r="J211" i="1" s="1"/>
  <c r="B212" i="1"/>
  <c r="I212" i="1" s="1"/>
  <c r="B213" i="1"/>
  <c r="B214" i="1"/>
  <c r="J214" i="1" s="1"/>
  <c r="B215" i="1"/>
  <c r="J215" i="1" s="1"/>
  <c r="B216" i="1"/>
  <c r="J216" i="1" s="1"/>
  <c r="B217" i="1"/>
  <c r="J217" i="1" s="1"/>
  <c r="B218" i="1"/>
  <c r="I218" i="1" s="1"/>
  <c r="B219" i="1"/>
  <c r="I219" i="1" s="1"/>
  <c r="B220" i="1"/>
  <c r="J220" i="1" s="1"/>
  <c r="B221" i="1"/>
  <c r="J221" i="1" s="1"/>
  <c r="B222" i="1"/>
  <c r="I222" i="1" s="1"/>
  <c r="B223" i="1"/>
  <c r="J223" i="1" s="1"/>
  <c r="B224" i="1"/>
  <c r="B225" i="1"/>
  <c r="J225" i="1" s="1"/>
  <c r="B226" i="1"/>
  <c r="K226" i="1" s="1"/>
  <c r="B227" i="1"/>
  <c r="B228" i="1"/>
  <c r="J228" i="1" s="1"/>
  <c r="B229" i="1"/>
  <c r="B230" i="1"/>
  <c r="K230" i="1" s="1"/>
  <c r="B232" i="1"/>
  <c r="J232" i="1" s="1"/>
  <c r="B233" i="1"/>
  <c r="F224" i="6"/>
  <c r="F225" i="6"/>
  <c r="F226" i="6"/>
  <c r="L226" i="6" s="1"/>
  <c r="F227" i="6"/>
  <c r="F228" i="6"/>
  <c r="F229" i="6"/>
  <c r="F230" i="6"/>
  <c r="F231" i="6"/>
  <c r="F232" i="6"/>
  <c r="F233" i="6"/>
  <c r="F234" i="6"/>
  <c r="F235" i="6"/>
  <c r="F235" i="7"/>
  <c r="F234" i="7"/>
  <c r="F233" i="7"/>
  <c r="F232" i="7"/>
  <c r="F231" i="7"/>
  <c r="F230" i="7"/>
  <c r="F229" i="7"/>
  <c r="F228" i="7"/>
  <c r="F227" i="7"/>
  <c r="F226" i="7"/>
  <c r="F225" i="7"/>
  <c r="F224" i="7"/>
  <c r="F223" i="7"/>
  <c r="F223" i="6"/>
  <c r="F222" i="7"/>
  <c r="F222" i="6"/>
  <c r="F221" i="7"/>
  <c r="F221" i="6"/>
  <c r="F220" i="7"/>
  <c r="F220" i="6"/>
  <c r="F219" i="7"/>
  <c r="F219" i="6"/>
  <c r="F194" i="6"/>
  <c r="F218" i="7"/>
  <c r="F218" i="6"/>
  <c r="F217" i="7"/>
  <c r="F217" i="6"/>
  <c r="F216" i="7"/>
  <c r="F216" i="6"/>
  <c r="F215" i="7"/>
  <c r="F215" i="6"/>
  <c r="F214" i="7"/>
  <c r="L214" i="7" s="1"/>
  <c r="F214" i="6"/>
  <c r="L214" i="6" s="1"/>
  <c r="F213" i="7"/>
  <c r="F213" i="6"/>
  <c r="F212" i="6"/>
  <c r="F212" i="7"/>
  <c r="F211" i="7"/>
  <c r="F211" i="6"/>
  <c r="F210" i="7"/>
  <c r="F210" i="6"/>
  <c r="F209" i="7"/>
  <c r="F209" i="6"/>
  <c r="F208" i="7"/>
  <c r="F208" i="6"/>
  <c r="F197" i="6"/>
  <c r="F198" i="6"/>
  <c r="F199" i="6"/>
  <c r="F200" i="6"/>
  <c r="F207" i="7"/>
  <c r="F207" i="6"/>
  <c r="F195" i="7"/>
  <c r="F196" i="7"/>
  <c r="F197" i="7"/>
  <c r="F198" i="7"/>
  <c r="F199" i="7"/>
  <c r="F200" i="7"/>
  <c r="F201" i="7"/>
  <c r="F202" i="7"/>
  <c r="L202" i="7" s="1"/>
  <c r="F203" i="7"/>
  <c r="F204" i="7"/>
  <c r="F205" i="7"/>
  <c r="F206" i="7"/>
  <c r="F206" i="6"/>
  <c r="F205" i="6"/>
  <c r="F204" i="6"/>
  <c r="F203" i="6"/>
  <c r="F202" i="6"/>
  <c r="L202" i="6" s="1"/>
  <c r="B8" i="7"/>
  <c r="G8" i="7"/>
  <c r="D9" i="7"/>
  <c r="F19" i="7"/>
  <c r="F20" i="7"/>
  <c r="F21" i="7"/>
  <c r="F22" i="7"/>
  <c r="L22" i="7" s="1"/>
  <c r="F23" i="7"/>
  <c r="F24" i="7"/>
  <c r="F25" i="7"/>
  <c r="F26" i="7"/>
  <c r="F27" i="7"/>
  <c r="F28" i="7"/>
  <c r="F29" i="7"/>
  <c r="F30" i="7"/>
  <c r="F31" i="7"/>
  <c r="F32" i="7"/>
  <c r="F33" i="7"/>
  <c r="F34" i="7"/>
  <c r="L34" i="7" s="1"/>
  <c r="F35" i="7"/>
  <c r="F36" i="7"/>
  <c r="F37" i="7"/>
  <c r="F38" i="7"/>
  <c r="F39" i="7"/>
  <c r="F40" i="7"/>
  <c r="F41" i="7"/>
  <c r="F42" i="7"/>
  <c r="F43" i="7"/>
  <c r="F44" i="7"/>
  <c r="F45" i="7"/>
  <c r="F46" i="7"/>
  <c r="L46" i="7" s="1"/>
  <c r="F47" i="7"/>
  <c r="F48" i="7"/>
  <c r="F49" i="7"/>
  <c r="F50" i="7"/>
  <c r="F51" i="7"/>
  <c r="F52" i="7"/>
  <c r="F53" i="7"/>
  <c r="F54" i="7"/>
  <c r="F55" i="7"/>
  <c r="F56" i="7"/>
  <c r="F57" i="7"/>
  <c r="F58" i="7"/>
  <c r="L58" i="7" s="1"/>
  <c r="F59" i="7"/>
  <c r="F60" i="7"/>
  <c r="F61" i="7"/>
  <c r="F62" i="7"/>
  <c r="F63" i="7"/>
  <c r="F64" i="7"/>
  <c r="F65" i="7"/>
  <c r="F66" i="7"/>
  <c r="F67" i="7"/>
  <c r="F68" i="7"/>
  <c r="F69" i="7"/>
  <c r="F70" i="7"/>
  <c r="L70" i="7" s="1"/>
  <c r="F71" i="7"/>
  <c r="F72" i="7"/>
  <c r="F73" i="7"/>
  <c r="F74" i="7"/>
  <c r="F75" i="7"/>
  <c r="F76" i="7"/>
  <c r="F77" i="7"/>
  <c r="F78" i="7"/>
  <c r="F79" i="7"/>
  <c r="F80" i="7"/>
  <c r="F81" i="7"/>
  <c r="F82" i="7"/>
  <c r="L82" i="7" s="1"/>
  <c r="F83" i="7"/>
  <c r="F84" i="7"/>
  <c r="F85" i="7"/>
  <c r="F86" i="7"/>
  <c r="F87" i="7"/>
  <c r="F88" i="7"/>
  <c r="F89" i="7"/>
  <c r="F90" i="7"/>
  <c r="F91" i="7"/>
  <c r="F92" i="7"/>
  <c r="F93" i="7"/>
  <c r="F94" i="7"/>
  <c r="L94" i="7" s="1"/>
  <c r="F95" i="7"/>
  <c r="F96" i="7"/>
  <c r="F97" i="7"/>
  <c r="F98" i="7"/>
  <c r="F99" i="7"/>
  <c r="F100" i="7"/>
  <c r="F101" i="7"/>
  <c r="F102" i="7"/>
  <c r="F103" i="7"/>
  <c r="F104" i="7"/>
  <c r="F105" i="7"/>
  <c r="F106" i="7"/>
  <c r="L106" i="7" s="1"/>
  <c r="F107" i="7"/>
  <c r="F108" i="7"/>
  <c r="F109" i="7"/>
  <c r="F110" i="7"/>
  <c r="F111" i="7"/>
  <c r="F112" i="7"/>
  <c r="F113" i="7"/>
  <c r="F114" i="7"/>
  <c r="F115" i="7"/>
  <c r="F116" i="7"/>
  <c r="F117" i="7"/>
  <c r="F118" i="7"/>
  <c r="L118" i="7" s="1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L142" i="7" s="1"/>
  <c r="F143" i="7"/>
  <c r="F144" i="7"/>
  <c r="F145" i="7"/>
  <c r="F146" i="7"/>
  <c r="F147" i="7"/>
  <c r="F148" i="7"/>
  <c r="F149" i="7"/>
  <c r="F150" i="7"/>
  <c r="F151" i="7"/>
  <c r="F152" i="7"/>
  <c r="F153" i="7"/>
  <c r="F154" i="7"/>
  <c r="L154" i="7" s="1"/>
  <c r="F155" i="7"/>
  <c r="F156" i="7"/>
  <c r="F157" i="7"/>
  <c r="F158" i="7"/>
  <c r="F159" i="7"/>
  <c r="F160" i="7"/>
  <c r="F161" i="7"/>
  <c r="F162" i="7"/>
  <c r="F163" i="7"/>
  <c r="F164" i="7"/>
  <c r="F165" i="7"/>
  <c r="F166" i="7"/>
  <c r="L166" i="7" s="1"/>
  <c r="F167" i="7"/>
  <c r="F168" i="7"/>
  <c r="F169" i="7"/>
  <c r="F170" i="7"/>
  <c r="F171" i="7"/>
  <c r="F172" i="7"/>
  <c r="F173" i="7"/>
  <c r="F174" i="7"/>
  <c r="F175" i="7"/>
  <c r="F176" i="7"/>
  <c r="F177" i="7"/>
  <c r="F178" i="7"/>
  <c r="L178" i="7" s="1"/>
  <c r="F179" i="7"/>
  <c r="F180" i="7"/>
  <c r="D181" i="7"/>
  <c r="F181" i="7"/>
  <c r="F182" i="7"/>
  <c r="F183" i="7"/>
  <c r="F184" i="7"/>
  <c r="F185" i="7"/>
  <c r="F186" i="7"/>
  <c r="F187" i="7"/>
  <c r="F188" i="7"/>
  <c r="F189" i="7"/>
  <c r="F190" i="7"/>
  <c r="L190" i="7" s="1"/>
  <c r="N190" i="7" s="1"/>
  <c r="F191" i="7"/>
  <c r="F192" i="7"/>
  <c r="F193" i="7"/>
  <c r="F194" i="7"/>
  <c r="B8" i="6"/>
  <c r="G8" i="6"/>
  <c r="D9" i="6"/>
  <c r="F19" i="6"/>
  <c r="F20" i="6"/>
  <c r="F20" i="1" s="1"/>
  <c r="F21" i="6"/>
  <c r="F21" i="1" s="1"/>
  <c r="D22" i="6"/>
  <c r="F22" i="6"/>
  <c r="L22" i="6" s="1"/>
  <c r="D23" i="6"/>
  <c r="F23" i="6"/>
  <c r="D24" i="6"/>
  <c r="F24" i="6"/>
  <c r="D25" i="6"/>
  <c r="F25" i="6"/>
  <c r="D26" i="6"/>
  <c r="F26" i="6"/>
  <c r="D27" i="6"/>
  <c r="F27" i="6"/>
  <c r="D28" i="6"/>
  <c r="F28" i="6"/>
  <c r="D29" i="6"/>
  <c r="F29" i="6"/>
  <c r="D30" i="6"/>
  <c r="F30" i="6"/>
  <c r="D31" i="6"/>
  <c r="F31" i="6"/>
  <c r="D32" i="6"/>
  <c r="F32" i="6"/>
  <c r="D33" i="6"/>
  <c r="F33" i="6"/>
  <c r="D34" i="6"/>
  <c r="F34" i="6"/>
  <c r="L34" i="6" s="1"/>
  <c r="D35" i="6"/>
  <c r="F35" i="6"/>
  <c r="D36" i="6"/>
  <c r="F36" i="6"/>
  <c r="D37" i="6"/>
  <c r="F37" i="6"/>
  <c r="D38" i="6"/>
  <c r="F38" i="6"/>
  <c r="D39" i="6"/>
  <c r="F39" i="6"/>
  <c r="D40" i="6"/>
  <c r="F40" i="6"/>
  <c r="D41" i="6"/>
  <c r="F41" i="6"/>
  <c r="F41" i="1" s="1"/>
  <c r="D42" i="6"/>
  <c r="F42" i="6"/>
  <c r="D43" i="6"/>
  <c r="F43" i="6"/>
  <c r="D44" i="6"/>
  <c r="F44" i="6"/>
  <c r="D45" i="6"/>
  <c r="F45" i="6"/>
  <c r="D46" i="6"/>
  <c r="F46" i="6"/>
  <c r="L46" i="6" s="1"/>
  <c r="D47" i="6"/>
  <c r="F47" i="6"/>
  <c r="D48" i="6"/>
  <c r="F48" i="6"/>
  <c r="D49" i="6"/>
  <c r="F49" i="6"/>
  <c r="D50" i="6"/>
  <c r="F50" i="6"/>
  <c r="D51" i="6"/>
  <c r="F51" i="6"/>
  <c r="D52" i="6"/>
  <c r="F52" i="6"/>
  <c r="D53" i="6"/>
  <c r="F53" i="6"/>
  <c r="D54" i="6"/>
  <c r="F54" i="6"/>
  <c r="D55" i="6"/>
  <c r="F55" i="6"/>
  <c r="D56" i="6"/>
  <c r="F56" i="6"/>
  <c r="D57" i="6"/>
  <c r="F57" i="6"/>
  <c r="D58" i="6"/>
  <c r="F58" i="6"/>
  <c r="L58" i="6" s="1"/>
  <c r="N58" i="6" s="1"/>
  <c r="D59" i="6"/>
  <c r="F59" i="6"/>
  <c r="D60" i="6"/>
  <c r="F60" i="6"/>
  <c r="D61" i="6"/>
  <c r="F61" i="6"/>
  <c r="F61" i="1" s="1"/>
  <c r="D62" i="6"/>
  <c r="F62" i="6"/>
  <c r="D63" i="6"/>
  <c r="F63" i="6"/>
  <c r="D64" i="6"/>
  <c r="F64" i="6"/>
  <c r="D65" i="6"/>
  <c r="F65" i="6"/>
  <c r="D66" i="6"/>
  <c r="F66" i="6"/>
  <c r="D67" i="6"/>
  <c r="F67" i="6"/>
  <c r="D68" i="6"/>
  <c r="F68" i="6"/>
  <c r="D69" i="6"/>
  <c r="F69" i="6"/>
  <c r="D70" i="6"/>
  <c r="F70" i="6"/>
  <c r="D71" i="6"/>
  <c r="F71" i="6"/>
  <c r="D72" i="6"/>
  <c r="F72" i="6"/>
  <c r="D73" i="6"/>
  <c r="F73" i="6"/>
  <c r="D74" i="6"/>
  <c r="F74" i="6"/>
  <c r="D75" i="6"/>
  <c r="F75" i="6"/>
  <c r="D76" i="6"/>
  <c r="F76" i="6"/>
  <c r="D77" i="6"/>
  <c r="F77" i="6"/>
  <c r="D78" i="6"/>
  <c r="F78" i="6"/>
  <c r="D79" i="6"/>
  <c r="F79" i="6"/>
  <c r="D80" i="6"/>
  <c r="F80" i="6"/>
  <c r="D81" i="6"/>
  <c r="F81" i="6"/>
  <c r="F81" i="1" s="1"/>
  <c r="D82" i="6"/>
  <c r="F82" i="6"/>
  <c r="L82" i="6" s="1"/>
  <c r="D83" i="6"/>
  <c r="F83" i="6"/>
  <c r="D84" i="6"/>
  <c r="F84" i="6"/>
  <c r="D85" i="6"/>
  <c r="F85" i="6"/>
  <c r="D86" i="6"/>
  <c r="F86" i="6"/>
  <c r="D87" i="6"/>
  <c r="F87" i="6"/>
  <c r="D88" i="6"/>
  <c r="F88" i="6"/>
  <c r="D89" i="6"/>
  <c r="F89" i="6"/>
  <c r="D90" i="6"/>
  <c r="F90" i="6"/>
  <c r="D91" i="6"/>
  <c r="F91" i="6"/>
  <c r="D92" i="6"/>
  <c r="F92" i="6"/>
  <c r="D93" i="6"/>
  <c r="F93" i="6"/>
  <c r="D94" i="6"/>
  <c r="F94" i="6"/>
  <c r="L94" i="6" s="1"/>
  <c r="D95" i="6"/>
  <c r="F95" i="6"/>
  <c r="D96" i="6"/>
  <c r="F96" i="6"/>
  <c r="D97" i="6"/>
  <c r="F97" i="6"/>
  <c r="D98" i="6"/>
  <c r="F98" i="6"/>
  <c r="D99" i="6"/>
  <c r="F99" i="6"/>
  <c r="D100" i="6"/>
  <c r="F100" i="6"/>
  <c r="D101" i="6"/>
  <c r="F101" i="6"/>
  <c r="D102" i="6"/>
  <c r="F102" i="6"/>
  <c r="D103" i="6"/>
  <c r="F103" i="6"/>
  <c r="D104" i="6"/>
  <c r="F104" i="6"/>
  <c r="D105" i="6"/>
  <c r="F105" i="6"/>
  <c r="D106" i="6"/>
  <c r="F106" i="6"/>
  <c r="L106" i="6"/>
  <c r="N106" i="6" s="1"/>
  <c r="D107" i="6"/>
  <c r="F107" i="6"/>
  <c r="D108" i="6"/>
  <c r="F108" i="6"/>
  <c r="D109" i="6"/>
  <c r="F109" i="6"/>
  <c r="D110" i="6"/>
  <c r="F110" i="6"/>
  <c r="D111" i="6"/>
  <c r="F111" i="6"/>
  <c r="D112" i="6"/>
  <c r="F112" i="6"/>
  <c r="D113" i="6"/>
  <c r="F113" i="6"/>
  <c r="D114" i="6"/>
  <c r="F114" i="6"/>
  <c r="D115" i="6"/>
  <c r="F115" i="6"/>
  <c r="D116" i="6"/>
  <c r="F116" i="6"/>
  <c r="D117" i="6"/>
  <c r="F117" i="6"/>
  <c r="D118" i="6"/>
  <c r="F118" i="6"/>
  <c r="L118" i="6" s="1"/>
  <c r="D119" i="6"/>
  <c r="F119" i="6"/>
  <c r="D120" i="6"/>
  <c r="F120" i="6"/>
  <c r="D121" i="6"/>
  <c r="F121" i="6"/>
  <c r="D122" i="6"/>
  <c r="F122" i="6"/>
  <c r="D123" i="6"/>
  <c r="F123" i="6"/>
  <c r="D124" i="6"/>
  <c r="F124" i="6"/>
  <c r="D125" i="6"/>
  <c r="F125" i="6"/>
  <c r="D126" i="6"/>
  <c r="F126" i="6"/>
  <c r="D127" i="6"/>
  <c r="F127" i="6"/>
  <c r="D128" i="6"/>
  <c r="F128" i="6"/>
  <c r="D129" i="6"/>
  <c r="F129" i="6"/>
  <c r="D130" i="6"/>
  <c r="F130" i="6"/>
  <c r="L130" i="6" s="1"/>
  <c r="D131" i="6"/>
  <c r="F131" i="6"/>
  <c r="D132" i="6"/>
  <c r="F132" i="6"/>
  <c r="D133" i="6"/>
  <c r="F133" i="6"/>
  <c r="D134" i="6"/>
  <c r="F134" i="6"/>
  <c r="D135" i="6"/>
  <c r="F135" i="6"/>
  <c r="D136" i="6"/>
  <c r="F136" i="6"/>
  <c r="D137" i="6"/>
  <c r="F137" i="6"/>
  <c r="D138" i="6"/>
  <c r="F138" i="6"/>
  <c r="D139" i="6"/>
  <c r="F139" i="6"/>
  <c r="D140" i="6"/>
  <c r="F140" i="6"/>
  <c r="D141" i="6"/>
  <c r="F141" i="6"/>
  <c r="D142" i="6"/>
  <c r="F142" i="6"/>
  <c r="L142" i="6" s="1"/>
  <c r="D143" i="6"/>
  <c r="F143" i="6"/>
  <c r="D144" i="6"/>
  <c r="F144" i="6"/>
  <c r="D145" i="6"/>
  <c r="F145" i="6"/>
  <c r="D146" i="6"/>
  <c r="F146" i="6"/>
  <c r="D147" i="6"/>
  <c r="F147" i="6"/>
  <c r="D148" i="6"/>
  <c r="F148" i="6"/>
  <c r="D149" i="6"/>
  <c r="F149" i="6"/>
  <c r="D150" i="6"/>
  <c r="F150" i="6"/>
  <c r="D151" i="6"/>
  <c r="F151" i="6"/>
  <c r="D152" i="6"/>
  <c r="F152" i="6"/>
  <c r="F153" i="6"/>
  <c r="D154" i="6"/>
  <c r="F154" i="6"/>
  <c r="L154" i="6" s="1"/>
  <c r="D155" i="6"/>
  <c r="F155" i="6"/>
  <c r="D156" i="6"/>
  <c r="F156" i="6"/>
  <c r="D157" i="6"/>
  <c r="F157" i="6"/>
  <c r="D158" i="6"/>
  <c r="F158" i="6"/>
  <c r="D159" i="6"/>
  <c r="F159" i="6"/>
  <c r="D160" i="6"/>
  <c r="F160" i="6"/>
  <c r="D161" i="6"/>
  <c r="F161" i="6"/>
  <c r="F162" i="6"/>
  <c r="F163" i="6"/>
  <c r="F164" i="6"/>
  <c r="F165" i="6"/>
  <c r="F166" i="6"/>
  <c r="L166" i="6" s="1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L190" i="6" s="1"/>
  <c r="F191" i="6"/>
  <c r="F192" i="6"/>
  <c r="F193" i="6"/>
  <c r="F195" i="6"/>
  <c r="F196" i="6"/>
  <c r="F201" i="6"/>
  <c r="B8" i="1"/>
  <c r="G8" i="1"/>
  <c r="D9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K22" i="1" s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K34" i="1" s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K46" i="1" s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K58" i="1" s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B69" i="1"/>
  <c r="C69" i="1"/>
  <c r="B70" i="1"/>
  <c r="K70" i="1" s="1"/>
  <c r="C70" i="1"/>
  <c r="B71" i="1"/>
  <c r="C71" i="1"/>
  <c r="B72" i="1"/>
  <c r="C72" i="1"/>
  <c r="B73" i="1"/>
  <c r="C73" i="1"/>
  <c r="B74" i="1"/>
  <c r="C74" i="1"/>
  <c r="B75" i="1"/>
  <c r="C75" i="1"/>
  <c r="B76" i="1"/>
  <c r="C76" i="1"/>
  <c r="B77" i="1"/>
  <c r="C77" i="1"/>
  <c r="B78" i="1"/>
  <c r="C78" i="1"/>
  <c r="B79" i="1"/>
  <c r="C79" i="1"/>
  <c r="B80" i="1"/>
  <c r="C80" i="1"/>
  <c r="B81" i="1"/>
  <c r="C81" i="1"/>
  <c r="B82" i="1"/>
  <c r="K82" i="1" s="1"/>
  <c r="C82" i="1"/>
  <c r="B83" i="1"/>
  <c r="C83" i="1"/>
  <c r="B84" i="1"/>
  <c r="C84" i="1"/>
  <c r="B85" i="1"/>
  <c r="C85" i="1"/>
  <c r="B86" i="1"/>
  <c r="C86" i="1"/>
  <c r="B87" i="1"/>
  <c r="C87" i="1"/>
  <c r="B88" i="1"/>
  <c r="C88" i="1"/>
  <c r="B89" i="1"/>
  <c r="C89" i="1"/>
  <c r="B90" i="1"/>
  <c r="C90" i="1"/>
  <c r="B91" i="1"/>
  <c r="C91" i="1"/>
  <c r="B92" i="1"/>
  <c r="C92" i="1"/>
  <c r="B93" i="1"/>
  <c r="C93" i="1"/>
  <c r="B94" i="1"/>
  <c r="K94" i="1" s="1"/>
  <c r="C94" i="1"/>
  <c r="B95" i="1"/>
  <c r="C95" i="1"/>
  <c r="B96" i="1"/>
  <c r="C96" i="1"/>
  <c r="B97" i="1"/>
  <c r="C97" i="1"/>
  <c r="B98" i="1"/>
  <c r="C98" i="1"/>
  <c r="B99" i="1"/>
  <c r="C99" i="1"/>
  <c r="B100" i="1"/>
  <c r="C100" i="1"/>
  <c r="B101" i="1"/>
  <c r="C101" i="1"/>
  <c r="B102" i="1"/>
  <c r="C102" i="1"/>
  <c r="B103" i="1"/>
  <c r="C103" i="1"/>
  <c r="B104" i="1"/>
  <c r="C104" i="1"/>
  <c r="B105" i="1"/>
  <c r="C105" i="1"/>
  <c r="B106" i="1"/>
  <c r="K106" i="1" s="1"/>
  <c r="C106" i="1"/>
  <c r="B107" i="1"/>
  <c r="C107" i="1"/>
  <c r="E107" i="1"/>
  <c r="M107" i="1" s="1"/>
  <c r="B108" i="1"/>
  <c r="C108" i="1"/>
  <c r="E108" i="1"/>
  <c r="B109" i="1"/>
  <c r="C109" i="1"/>
  <c r="E109" i="1"/>
  <c r="B110" i="1"/>
  <c r="C110" i="1"/>
  <c r="E110" i="1"/>
  <c r="B111" i="1"/>
  <c r="C111" i="1"/>
  <c r="E111" i="1"/>
  <c r="B112" i="1"/>
  <c r="C112" i="1"/>
  <c r="E112" i="1"/>
  <c r="B113" i="1"/>
  <c r="C113" i="1"/>
  <c r="E113" i="1"/>
  <c r="B114" i="1"/>
  <c r="C114" i="1"/>
  <c r="E114" i="1"/>
  <c r="B115" i="1"/>
  <c r="C115" i="1"/>
  <c r="E115" i="1"/>
  <c r="B116" i="1"/>
  <c r="J116" i="1" s="1"/>
  <c r="C116" i="1"/>
  <c r="E116" i="1"/>
  <c r="B117" i="1"/>
  <c r="J117" i="1" s="1"/>
  <c r="C117" i="1"/>
  <c r="E117" i="1"/>
  <c r="B118" i="1"/>
  <c r="I118" i="1" s="1"/>
  <c r="C118" i="1"/>
  <c r="E118" i="1"/>
  <c r="M118" i="1" s="1"/>
  <c r="B119" i="1"/>
  <c r="J119" i="1" s="1"/>
  <c r="C119" i="1"/>
  <c r="E119" i="1"/>
  <c r="B120" i="1"/>
  <c r="J120" i="1" s="1"/>
  <c r="C120" i="1"/>
  <c r="E120" i="1"/>
  <c r="B121" i="1"/>
  <c r="C121" i="1"/>
  <c r="E121" i="1"/>
  <c r="B122" i="1"/>
  <c r="J122" i="1" s="1"/>
  <c r="C122" i="1"/>
  <c r="E122" i="1"/>
  <c r="B123" i="1"/>
  <c r="I123" i="1" s="1"/>
  <c r="C123" i="1"/>
  <c r="E123" i="1"/>
  <c r="B124" i="1"/>
  <c r="I124" i="1" s="1"/>
  <c r="C124" i="1"/>
  <c r="E124" i="1"/>
  <c r="B125" i="1"/>
  <c r="I125" i="1" s="1"/>
  <c r="C125" i="1"/>
  <c r="E125" i="1"/>
  <c r="B126" i="1"/>
  <c r="J126" i="1" s="1"/>
  <c r="C126" i="1"/>
  <c r="E126" i="1"/>
  <c r="B127" i="1"/>
  <c r="I127" i="1" s="1"/>
  <c r="C127" i="1"/>
  <c r="E127" i="1"/>
  <c r="B128" i="1"/>
  <c r="C128" i="1"/>
  <c r="E128" i="1"/>
  <c r="B129" i="1"/>
  <c r="I129" i="1" s="1"/>
  <c r="C129" i="1"/>
  <c r="E129" i="1"/>
  <c r="B130" i="1"/>
  <c r="J130" i="1" s="1"/>
  <c r="C130" i="1"/>
  <c r="E130" i="1"/>
  <c r="M130" i="1" s="1"/>
  <c r="B131" i="1"/>
  <c r="I131" i="1" s="1"/>
  <c r="C131" i="1"/>
  <c r="E131" i="1"/>
  <c r="B132" i="1"/>
  <c r="J132" i="1" s="1"/>
  <c r="C132" i="1"/>
  <c r="E132" i="1"/>
  <c r="B133" i="1"/>
  <c r="I133" i="1" s="1"/>
  <c r="C133" i="1"/>
  <c r="E133" i="1"/>
  <c r="B134" i="1"/>
  <c r="J134" i="1" s="1"/>
  <c r="C134" i="1"/>
  <c r="E134" i="1"/>
  <c r="B135" i="1"/>
  <c r="C135" i="1"/>
  <c r="E135" i="1"/>
  <c r="B136" i="1"/>
  <c r="J136" i="1" s="1"/>
  <c r="C136" i="1"/>
  <c r="E136" i="1"/>
  <c r="B137" i="1"/>
  <c r="I137" i="1" s="1"/>
  <c r="C137" i="1"/>
  <c r="E137" i="1"/>
  <c r="B138" i="1"/>
  <c r="C138" i="1"/>
  <c r="E138" i="1"/>
  <c r="B139" i="1"/>
  <c r="J139" i="1" s="1"/>
  <c r="C139" i="1"/>
  <c r="E139" i="1"/>
  <c r="B140" i="1"/>
  <c r="J140" i="1" s="1"/>
  <c r="C140" i="1"/>
  <c r="E140" i="1"/>
  <c r="B141" i="1"/>
  <c r="J141" i="1" s="1"/>
  <c r="C141" i="1"/>
  <c r="E141" i="1"/>
  <c r="B142" i="1"/>
  <c r="J142" i="1" s="1"/>
  <c r="C142" i="1"/>
  <c r="E142" i="1"/>
  <c r="M142" i="1" s="1"/>
  <c r="B143" i="1"/>
  <c r="C143" i="1"/>
  <c r="E143" i="1"/>
  <c r="B144" i="1"/>
  <c r="I144" i="1" s="1"/>
  <c r="C144" i="1"/>
  <c r="E144" i="1"/>
  <c r="B145" i="1"/>
  <c r="I145" i="1" s="1"/>
  <c r="C145" i="1"/>
  <c r="E145" i="1"/>
  <c r="B146" i="1"/>
  <c r="J146" i="1" s="1"/>
  <c r="C146" i="1"/>
  <c r="E146" i="1"/>
  <c r="B147" i="1"/>
  <c r="I147" i="1" s="1"/>
  <c r="C147" i="1"/>
  <c r="E147" i="1"/>
  <c r="B148" i="1"/>
  <c r="J148" i="1" s="1"/>
  <c r="C148" i="1"/>
  <c r="E148" i="1"/>
  <c r="B149" i="1"/>
  <c r="I149" i="1" s="1"/>
  <c r="C149" i="1"/>
  <c r="E149" i="1"/>
  <c r="B150" i="1"/>
  <c r="I150" i="1" s="1"/>
  <c r="C150" i="1"/>
  <c r="E150" i="1"/>
  <c r="B151" i="1"/>
  <c r="C151" i="1"/>
  <c r="E151" i="1"/>
  <c r="P290" i="1" a="1"/>
  <c r="Q290" i="1" a="1"/>
  <c r="Q150" i="7" a="1"/>
  <c r="Q153" i="6" a="1"/>
  <c r="Q134" i="6" a="1"/>
  <c r="Q154" i="6" a="1"/>
  <c r="P139" i="6" a="1"/>
  <c r="Q135" i="7" a="1"/>
  <c r="P175" i="7" a="1"/>
  <c r="Q151" i="6" a="1"/>
  <c r="P127" i="7" a="1"/>
  <c r="P167" i="7" a="1"/>
  <c r="P160" i="7" a="1"/>
  <c r="Q143" i="6" a="1"/>
  <c r="Q155" i="7" a="1"/>
  <c r="Q202" i="6" a="1"/>
  <c r="Q165" i="6" a="1"/>
  <c r="Q165" i="7" a="1"/>
  <c r="P214" i="6" a="1"/>
  <c r="P226" i="7" a="1"/>
  <c r="P164" i="6" a="1"/>
  <c r="P156" i="7" a="1"/>
  <c r="Q155" i="6" a="1"/>
  <c r="P173" i="7" a="1"/>
  <c r="Q154" i="7" a="1"/>
  <c r="Q191" i="6" a="1"/>
  <c r="P133" i="6" a="1"/>
  <c r="Q149" i="7" a="1"/>
  <c r="P168" i="6" a="1"/>
  <c r="P166" i="6" a="1"/>
  <c r="P131" i="6" a="1"/>
  <c r="P191" i="6" a="1"/>
  <c r="Q164" i="6" a="1"/>
  <c r="P160" i="6" a="1"/>
  <c r="Q214" i="6" a="1"/>
  <c r="P131" i="7" a="1"/>
  <c r="P227" i="6" a="1"/>
  <c r="Q156" i="6" a="1"/>
  <c r="P154" i="6" a="1"/>
  <c r="P143" i="7" a="1"/>
  <c r="P129" i="7" a="1"/>
  <c r="Q168" i="6" a="1"/>
  <c r="P178" i="7" a="1"/>
  <c r="Q175" i="7" a="1"/>
  <c r="P144" i="7" a="1"/>
  <c r="Q144" i="6" a="1"/>
  <c r="P142" i="6" a="1"/>
  <c r="P179" i="6" a="1"/>
  <c r="P226" i="6" a="1"/>
  <c r="Q159" i="6" a="1"/>
  <c r="P130" i="7" a="1"/>
  <c r="P163" i="7" a="1"/>
  <c r="Q127" i="6" a="1"/>
  <c r="Q238" i="6" a="1"/>
  <c r="Q128" i="7" a="1"/>
  <c r="Q170" i="7" a="1"/>
  <c r="P263" i="1" a="1"/>
  <c r="Q135" i="6" a="1"/>
  <c r="Q152" i="7" a="1"/>
  <c r="Q166" i="7" a="1"/>
  <c r="Q137" i="6" a="1"/>
  <c r="P165" i="7" a="1"/>
  <c r="P176" i="7" a="1"/>
  <c r="Q161" i="7" a="1"/>
  <c r="Q141" i="7" a="1"/>
  <c r="Q137" i="7" a="1"/>
  <c r="Q144" i="7" a="1"/>
  <c r="Q163" i="6" a="1"/>
  <c r="P145" i="6" a="1"/>
  <c r="P262" i="6" a="1"/>
  <c r="P148" i="6" a="1"/>
  <c r="P144" i="6" a="1"/>
  <c r="Q178" i="6" a="1"/>
  <c r="P153" i="7" a="1"/>
  <c r="Q238" i="7" a="1"/>
  <c r="P138" i="7" a="1"/>
  <c r="Q134" i="7" a="1"/>
  <c r="Q160" i="7" a="1"/>
  <c r="P150" i="6" a="1"/>
  <c r="P171" i="7" a="1"/>
  <c r="Q145" i="6" a="1"/>
  <c r="Q262" i="7" a="1"/>
  <c r="Q153" i="7" a="1"/>
  <c r="P135" i="7" a="1"/>
  <c r="P177" i="7" a="1"/>
  <c r="Q226" i="7" a="1"/>
  <c r="Q160" i="6" a="1"/>
  <c r="Q204" i="6" a="1"/>
  <c r="Q130" i="6" a="1"/>
  <c r="Q129" i="6" a="1"/>
  <c r="P158" i="7" a="1"/>
  <c r="P141" i="7" a="1"/>
  <c r="Q157" i="7" a="1"/>
  <c r="P166" i="7" a="1"/>
  <c r="Q263" i="1" a="1"/>
  <c r="Q180" i="6" a="1"/>
  <c r="Q138" i="6" a="1"/>
  <c r="Q168" i="7" a="1"/>
  <c r="Q190" i="6" a="1"/>
  <c r="P204" i="6" a="1"/>
  <c r="Q161" i="6" a="1"/>
  <c r="Q132" i="7" a="1"/>
  <c r="Q202" i="7" a="1"/>
  <c r="Q146" i="6" a="1"/>
  <c r="P155" i="6" a="1"/>
  <c r="Q176" i="7" a="1"/>
  <c r="Q162" i="7" a="1"/>
  <c r="P174" i="7" a="1"/>
  <c r="P180" i="6" a="1"/>
  <c r="Q131" i="6" a="1"/>
  <c r="Q156" i="7" a="1"/>
  <c r="P129" i="6" a="1"/>
  <c r="Q157" i="6" a="1"/>
  <c r="Q159" i="7" a="1"/>
  <c r="Q169" i="6" a="1"/>
  <c r="P162" i="7" a="1"/>
  <c r="P137" i="7" a="1"/>
  <c r="P203" i="6" a="1"/>
  <c r="P148" i="7" a="1"/>
  <c r="Q171" i="7" a="1"/>
  <c r="Q148" i="7" a="1"/>
  <c r="P170" i="7" a="1"/>
  <c r="P139" i="7" a="1"/>
  <c r="Q142" i="7" a="1"/>
  <c r="P147" i="7" a="1"/>
  <c r="P140" i="6" a="1"/>
  <c r="Q177" i="7" a="1"/>
  <c r="P202" i="7" a="1"/>
  <c r="P250" i="6" a="1"/>
  <c r="Q214" i="7" a="1"/>
  <c r="P163" i="6" a="1"/>
  <c r="Q158" i="7" a="1"/>
  <c r="P136" i="7" a="1"/>
  <c r="P214" i="7" a="1"/>
  <c r="P190" i="7" a="1"/>
  <c r="P250" i="7" a="1"/>
  <c r="P167" i="6" a="1"/>
  <c r="P134" i="7" a="1"/>
  <c r="P140" i="7" a="1"/>
  <c r="P142" i="7" a="1"/>
  <c r="Q250" i="6" a="1"/>
  <c r="Q140" i="6" a="1"/>
  <c r="P181" i="6" a="1"/>
  <c r="Q139" i="6" a="1"/>
  <c r="Q147" i="6" a="1"/>
  <c r="Q163" i="7" a="1"/>
  <c r="P164" i="7" a="1"/>
  <c r="Q147" i="7" a="1"/>
  <c r="P149" i="6" a="1"/>
  <c r="Q145" i="7" a="1"/>
  <c r="P132" i="7" a="1"/>
  <c r="P152" i="6" a="1"/>
  <c r="P132" i="6" a="1"/>
  <c r="Q178" i="7" a="1"/>
  <c r="P145" i="7" a="1"/>
  <c r="P154" i="7" a="1"/>
  <c r="P161" i="6" a="1"/>
  <c r="Q143" i="7" a="1"/>
  <c r="P172" i="7" a="1"/>
  <c r="P168" i="7" a="1"/>
  <c r="Q167" i="7" a="1"/>
  <c r="Q146" i="7" a="1"/>
  <c r="Q133" i="7" a="1"/>
  <c r="Q130" i="7" a="1"/>
  <c r="Q203" i="6" a="1"/>
  <c r="Q131" i="7" a="1"/>
  <c r="Q128" i="6" a="1"/>
  <c r="Q141" i="6" a="1"/>
  <c r="Q169" i="7" a="1"/>
  <c r="Q179" i="6" a="1"/>
  <c r="P202" i="6" a="1"/>
  <c r="Q142" i="6" a="1"/>
  <c r="P152" i="7" a="1"/>
  <c r="Q129" i="7" a="1"/>
  <c r="Q148" i="6" a="1"/>
  <c r="P169" i="6" a="1"/>
  <c r="P141" i="6" a="1"/>
  <c r="P128" i="6" a="1"/>
  <c r="Q136" i="6" a="1"/>
  <c r="Q152" i="6" a="1"/>
  <c r="P161" i="7" a="1"/>
  <c r="Q167" i="6" a="1"/>
  <c r="Q150" i="6" a="1"/>
  <c r="P169" i="7" a="1"/>
  <c r="Q149" i="6" a="1"/>
  <c r="Q227" i="6" a="1"/>
  <c r="Q226" i="6" a="1"/>
  <c r="Q170" i="6" a="1"/>
  <c r="Q158" i="6" a="1"/>
  <c r="P151" i="7" a="1"/>
  <c r="Q250" i="7" a="1"/>
  <c r="Q181" i="6" a="1"/>
  <c r="Q127" i="7" a="1"/>
  <c r="Q173" i="7" a="1"/>
  <c r="P165" i="6" a="1"/>
  <c r="Q166" i="6" a="1"/>
  <c r="P238" i="6" a="1"/>
  <c r="P136" i="6" a="1"/>
  <c r="P157" i="7" a="1"/>
  <c r="P190" i="6" a="1"/>
  <c r="P146" i="6" a="1"/>
  <c r="P149" i="7" a="1"/>
  <c r="Q132" i="6" a="1"/>
  <c r="P150" i="7" a="1"/>
  <c r="P159" i="6" a="1"/>
  <c r="P153" i="6" a="1"/>
  <c r="P158" i="6" a="1"/>
  <c r="P147" i="6" a="1"/>
  <c r="Q138" i="7" a="1"/>
  <c r="Q139" i="7" a="1"/>
  <c r="P170" i="6" a="1"/>
  <c r="P128" i="7" a="1"/>
  <c r="P162" i="6" a="1"/>
  <c r="Q136" i="7" a="1"/>
  <c r="Q162" i="6" a="1"/>
  <c r="P133" i="7" a="1"/>
  <c r="Q190" i="7" a="1"/>
  <c r="Q151" i="7" a="1"/>
  <c r="Q140" i="7" a="1"/>
  <c r="Q262" i="6" a="1"/>
  <c r="P127" i="6" a="1"/>
  <c r="P151" i="6" a="1"/>
  <c r="P137" i="6" a="1"/>
  <c r="P146" i="7" a="1"/>
  <c r="P238" i="7" a="1"/>
  <c r="Q164" i="7" a="1"/>
  <c r="P178" i="6" a="1"/>
  <c r="P156" i="6" a="1"/>
  <c r="Q172" i="7" a="1"/>
  <c r="P138" i="6" a="1"/>
  <c r="Q133" i="6" a="1"/>
  <c r="P143" i="6" a="1"/>
  <c r="P289" i="1" a="1"/>
  <c r="P159" i="7" a="1"/>
  <c r="Q174" i="7" a="1"/>
  <c r="P135" i="6" a="1"/>
  <c r="P130" i="6" a="1"/>
  <c r="P134" i="6" a="1"/>
  <c r="P262" i="7" a="1"/>
  <c r="Q289" i="1" a="1"/>
  <c r="P155" i="7" a="1"/>
  <c r="P157" i="6" a="1"/>
  <c r="N289" i="7" l="1"/>
  <c r="L290" i="7"/>
  <c r="N290" i="7" s="1"/>
  <c r="Q290" i="1"/>
  <c r="P290" i="1"/>
  <c r="N289" i="6"/>
  <c r="L290" i="6"/>
  <c r="N290" i="6" s="1"/>
  <c r="Q289" i="1"/>
  <c r="P289" i="1"/>
  <c r="N289" i="1"/>
  <c r="N288" i="6"/>
  <c r="M271" i="7"/>
  <c r="M272" i="7" s="1"/>
  <c r="M273" i="7" s="1"/>
  <c r="M269" i="7"/>
  <c r="F79" i="1"/>
  <c r="F59" i="1"/>
  <c r="N94" i="6"/>
  <c r="F108" i="1"/>
  <c r="N46" i="7"/>
  <c r="N82" i="7"/>
  <c r="F60" i="1"/>
  <c r="G60" i="1" s="1"/>
  <c r="F95" i="1"/>
  <c r="F54" i="1"/>
  <c r="N22" i="7"/>
  <c r="G54" i="1"/>
  <c r="F86" i="1"/>
  <c r="G86" i="1" s="1"/>
  <c r="N202" i="7"/>
  <c r="F33" i="1"/>
  <c r="G33" i="1" s="1"/>
  <c r="F32" i="1"/>
  <c r="G32" i="1" s="1"/>
  <c r="L59" i="6"/>
  <c r="N59" i="6" s="1"/>
  <c r="F104" i="1"/>
  <c r="G104" i="1" s="1"/>
  <c r="F123" i="1"/>
  <c r="G123" i="1" s="1"/>
  <c r="F88" i="1"/>
  <c r="G88" i="1" s="1"/>
  <c r="F48" i="1"/>
  <c r="G48" i="1" s="1"/>
  <c r="N34" i="7"/>
  <c r="F30" i="1"/>
  <c r="G30" i="1" s="1"/>
  <c r="F38" i="1"/>
  <c r="G38" i="1" s="1"/>
  <c r="F85" i="1"/>
  <c r="G85" i="1" s="1"/>
  <c r="F49" i="1"/>
  <c r="G49" i="1" s="1"/>
  <c r="F39" i="1"/>
  <c r="G39" i="1" s="1"/>
  <c r="F127" i="1"/>
  <c r="G127" i="1" s="1"/>
  <c r="F24" i="1"/>
  <c r="G24" i="1" s="1"/>
  <c r="F67" i="1"/>
  <c r="G67" i="1" s="1"/>
  <c r="N94" i="7"/>
  <c r="G81" i="1"/>
  <c r="F103" i="1"/>
  <c r="G103" i="1" s="1"/>
  <c r="F90" i="1"/>
  <c r="G90" i="1" s="1"/>
  <c r="F114" i="1"/>
  <c r="G114" i="1" s="1"/>
  <c r="F73" i="1"/>
  <c r="G73" i="1" s="1"/>
  <c r="Q181" i="6"/>
  <c r="P181" i="6"/>
  <c r="Q227" i="6"/>
  <c r="P227" i="6"/>
  <c r="Q226" i="6"/>
  <c r="P226" i="6"/>
  <c r="P214" i="6"/>
  <c r="Q214" i="6"/>
  <c r="P204" i="6"/>
  <c r="Q204" i="6"/>
  <c r="P238" i="6"/>
  <c r="Q238" i="6"/>
  <c r="P203" i="6"/>
  <c r="Q203" i="6"/>
  <c r="P202" i="6"/>
  <c r="Q202" i="6"/>
  <c r="P191" i="6"/>
  <c r="Q191" i="6"/>
  <c r="Q190" i="6"/>
  <c r="P190" i="6"/>
  <c r="F43" i="1"/>
  <c r="G43" i="1" s="1"/>
  <c r="F121" i="1"/>
  <c r="G121" i="1" s="1"/>
  <c r="F101" i="1"/>
  <c r="G101" i="1" s="1"/>
  <c r="F23" i="1"/>
  <c r="G23" i="1" s="1"/>
  <c r="F120" i="1"/>
  <c r="G120" i="1" s="1"/>
  <c r="N118" i="6"/>
  <c r="F99" i="1"/>
  <c r="G99" i="1" s="1"/>
  <c r="N238" i="6"/>
  <c r="F62" i="1"/>
  <c r="G62" i="1" s="1"/>
  <c r="F42" i="1"/>
  <c r="G42" i="1" s="1"/>
  <c r="F100" i="1"/>
  <c r="G100" i="1" s="1"/>
  <c r="N178" i="7"/>
  <c r="F98" i="1"/>
  <c r="G98" i="1" s="1"/>
  <c r="N214" i="6"/>
  <c r="K182" i="6"/>
  <c r="K183" i="6" s="1"/>
  <c r="K228" i="6"/>
  <c r="F125" i="1"/>
  <c r="G125" i="1" s="1"/>
  <c r="F57" i="1"/>
  <c r="G57" i="1" s="1"/>
  <c r="F27" i="1"/>
  <c r="G27" i="1" s="1"/>
  <c r="F97" i="1"/>
  <c r="G97" i="1" s="1"/>
  <c r="F66" i="1"/>
  <c r="G66" i="1" s="1"/>
  <c r="F92" i="1"/>
  <c r="G92" i="1" s="1"/>
  <c r="F53" i="1"/>
  <c r="G53" i="1" s="1"/>
  <c r="K215" i="6"/>
  <c r="N46" i="6"/>
  <c r="F131" i="1"/>
  <c r="G131" i="1" s="1"/>
  <c r="F91" i="1"/>
  <c r="G91" i="1" s="1"/>
  <c r="F71" i="1"/>
  <c r="G71" i="1" s="1"/>
  <c r="K205" i="6"/>
  <c r="K239" i="6"/>
  <c r="F106" i="1"/>
  <c r="L106" i="1" s="1"/>
  <c r="N106" i="1" s="1"/>
  <c r="F96" i="1"/>
  <c r="G96" i="1" s="1"/>
  <c r="N154" i="6"/>
  <c r="F130" i="1"/>
  <c r="G130" i="1" s="1"/>
  <c r="F110" i="1"/>
  <c r="G110" i="1" s="1"/>
  <c r="F51" i="1"/>
  <c r="G51" i="1" s="1"/>
  <c r="F129" i="1"/>
  <c r="G129" i="1" s="1"/>
  <c r="F109" i="1"/>
  <c r="G109" i="1" s="1"/>
  <c r="F89" i="1"/>
  <c r="G89" i="1" s="1"/>
  <c r="F69" i="1"/>
  <c r="G69" i="1" s="1"/>
  <c r="F50" i="1"/>
  <c r="G50" i="1" s="1"/>
  <c r="L35" i="7"/>
  <c r="L36" i="7" s="1"/>
  <c r="N36" i="7" s="1"/>
  <c r="F83" i="1"/>
  <c r="G83" i="1" s="1"/>
  <c r="K192" i="6"/>
  <c r="K193" i="6" s="1"/>
  <c r="F77" i="1"/>
  <c r="G77" i="1" s="1"/>
  <c r="N166" i="6"/>
  <c r="I119" i="1"/>
  <c r="F22" i="1"/>
  <c r="L22" i="1" s="1"/>
  <c r="N22" i="1" s="1"/>
  <c r="F112" i="1"/>
  <c r="G112" i="1" s="1"/>
  <c r="N34" i="6"/>
  <c r="F87" i="1"/>
  <c r="G87" i="1" s="1"/>
  <c r="L278" i="7"/>
  <c r="N278" i="7" s="1"/>
  <c r="N276" i="6"/>
  <c r="L277" i="6"/>
  <c r="N275" i="1"/>
  <c r="L276" i="1"/>
  <c r="Q202" i="7"/>
  <c r="P202" i="7"/>
  <c r="Q190" i="7"/>
  <c r="P190" i="7"/>
  <c r="Q178" i="7"/>
  <c r="L23" i="7"/>
  <c r="N23" i="7" s="1"/>
  <c r="F58" i="1"/>
  <c r="L58" i="1" s="1"/>
  <c r="N58" i="1" s="1"/>
  <c r="F52" i="1"/>
  <c r="G52" i="1" s="1"/>
  <c r="F40" i="1"/>
  <c r="G40" i="1" s="1"/>
  <c r="F31" i="1"/>
  <c r="G31" i="1" s="1"/>
  <c r="F28" i="1"/>
  <c r="G28" i="1" s="1"/>
  <c r="L95" i="7"/>
  <c r="N95" i="7" s="1"/>
  <c r="L83" i="7"/>
  <c r="L84" i="7" s="1"/>
  <c r="K203" i="7"/>
  <c r="F76" i="1"/>
  <c r="G76" i="1" s="1"/>
  <c r="F35" i="1"/>
  <c r="F68" i="1"/>
  <c r="G68" i="1" s="1"/>
  <c r="L59" i="7"/>
  <c r="L60" i="7" s="1"/>
  <c r="L61" i="7" s="1"/>
  <c r="K191" i="7"/>
  <c r="K179" i="7"/>
  <c r="F111" i="1"/>
  <c r="G111" i="1" s="1"/>
  <c r="F105" i="1"/>
  <c r="G105" i="1" s="1"/>
  <c r="G61" i="1"/>
  <c r="F235" i="1"/>
  <c r="G235" i="1" s="1"/>
  <c r="G20" i="1"/>
  <c r="F254" i="1"/>
  <c r="G254" i="1" s="1"/>
  <c r="F248" i="1"/>
  <c r="G248" i="1" s="1"/>
  <c r="F252" i="1"/>
  <c r="G252" i="1" s="1"/>
  <c r="F258" i="1"/>
  <c r="G258" i="1" s="1"/>
  <c r="F253" i="1"/>
  <c r="G253" i="1" s="1"/>
  <c r="F259" i="1"/>
  <c r="G259" i="1" s="1"/>
  <c r="F225" i="1"/>
  <c r="G225" i="1" s="1"/>
  <c r="F256" i="1"/>
  <c r="G256" i="1" s="1"/>
  <c r="F251" i="1"/>
  <c r="G251" i="1" s="1"/>
  <c r="F257" i="1"/>
  <c r="G257" i="1" s="1"/>
  <c r="F261" i="1"/>
  <c r="G261" i="1" s="1"/>
  <c r="F255" i="1"/>
  <c r="G255" i="1" s="1"/>
  <c r="F220" i="1"/>
  <c r="G220" i="1" s="1"/>
  <c r="F245" i="1"/>
  <c r="G245" i="1" s="1"/>
  <c r="D247" i="1"/>
  <c r="L251" i="7"/>
  <c r="L252" i="7" s="1"/>
  <c r="F249" i="1"/>
  <c r="G249" i="1" s="1"/>
  <c r="N214" i="7"/>
  <c r="I240" i="1"/>
  <c r="D251" i="1"/>
  <c r="D245" i="1"/>
  <c r="F264" i="1"/>
  <c r="G264" i="1" s="1"/>
  <c r="L250" i="6"/>
  <c r="N250" i="6" s="1"/>
  <c r="F250" i="1"/>
  <c r="G250" i="1" s="1"/>
  <c r="F260" i="1"/>
  <c r="G260" i="1" s="1"/>
  <c r="I239" i="1"/>
  <c r="D250" i="1"/>
  <c r="F265" i="1"/>
  <c r="G265" i="1" s="1"/>
  <c r="F247" i="1"/>
  <c r="G247" i="1" s="1"/>
  <c r="I238" i="1"/>
  <c r="D249" i="1"/>
  <c r="J242" i="1"/>
  <c r="D253" i="1"/>
  <c r="F246" i="1"/>
  <c r="G246" i="1" s="1"/>
  <c r="D254" i="1"/>
  <c r="J237" i="1"/>
  <c r="D248" i="1"/>
  <c r="F263" i="1"/>
  <c r="G263" i="1" s="1"/>
  <c r="D252" i="1"/>
  <c r="D246" i="1"/>
  <c r="L262" i="7"/>
  <c r="N262" i="7" s="1"/>
  <c r="F262" i="1"/>
  <c r="G262" i="1" s="1"/>
  <c r="F233" i="1"/>
  <c r="G233" i="1" s="1"/>
  <c r="Q250" i="6"/>
  <c r="P250" i="6"/>
  <c r="K251" i="6"/>
  <c r="Q214" i="7"/>
  <c r="P214" i="7"/>
  <c r="Q262" i="6"/>
  <c r="P262" i="6"/>
  <c r="P262" i="7"/>
  <c r="Q262" i="7"/>
  <c r="Q250" i="7"/>
  <c r="P250" i="7"/>
  <c r="Q238" i="7"/>
  <c r="P238" i="7"/>
  <c r="P226" i="7"/>
  <c r="Q226" i="7"/>
  <c r="K215" i="7"/>
  <c r="I256" i="1"/>
  <c r="L239" i="7"/>
  <c r="L240" i="7" s="1"/>
  <c r="K263" i="7"/>
  <c r="F240" i="1"/>
  <c r="G240" i="1" s="1"/>
  <c r="F221" i="1"/>
  <c r="G221" i="1" s="1"/>
  <c r="F228" i="1"/>
  <c r="G228" i="1" s="1"/>
  <c r="K251" i="7"/>
  <c r="F227" i="1"/>
  <c r="G227" i="1" s="1"/>
  <c r="K239" i="7"/>
  <c r="F234" i="1"/>
  <c r="G234" i="1" s="1"/>
  <c r="K227" i="7"/>
  <c r="L262" i="6"/>
  <c r="L263" i="6" s="1"/>
  <c r="L264" i="6" s="1"/>
  <c r="L265" i="6" s="1"/>
  <c r="L266" i="6" s="1"/>
  <c r="L267" i="6" s="1"/>
  <c r="L268" i="6" s="1"/>
  <c r="L269" i="6" s="1"/>
  <c r="L270" i="6" s="1"/>
  <c r="L271" i="6" s="1"/>
  <c r="I255" i="1"/>
  <c r="P263" i="1"/>
  <c r="Q263" i="1"/>
  <c r="I254" i="1"/>
  <c r="J253" i="1"/>
  <c r="J261" i="1"/>
  <c r="I261" i="1"/>
  <c r="K264" i="1"/>
  <c r="K265" i="1" s="1"/>
  <c r="K266" i="1" s="1"/>
  <c r="K267" i="1" s="1"/>
  <c r="K268" i="1" s="1"/>
  <c r="K269" i="1" s="1"/>
  <c r="K270" i="1" s="1"/>
  <c r="K271" i="1" s="1"/>
  <c r="K263" i="6"/>
  <c r="N22" i="6"/>
  <c r="L23" i="6"/>
  <c r="L24" i="6" s="1"/>
  <c r="G108" i="1"/>
  <c r="L227" i="6"/>
  <c r="N227" i="6" s="1"/>
  <c r="F75" i="1"/>
  <c r="G75" i="1" s="1"/>
  <c r="F56" i="1"/>
  <c r="G56" i="1" s="1"/>
  <c r="F36" i="1"/>
  <c r="G36" i="1" s="1"/>
  <c r="F222" i="1"/>
  <c r="G222" i="1" s="1"/>
  <c r="F115" i="1"/>
  <c r="G115" i="1" s="1"/>
  <c r="F37" i="1"/>
  <c r="G37" i="1" s="1"/>
  <c r="F93" i="1"/>
  <c r="G93" i="1" s="1"/>
  <c r="F74" i="1"/>
  <c r="G74" i="1" s="1"/>
  <c r="M155" i="1"/>
  <c r="M156" i="1" s="1"/>
  <c r="M157" i="1" s="1"/>
  <c r="M158" i="1" s="1"/>
  <c r="M159" i="1" s="1"/>
  <c r="M160" i="1" s="1"/>
  <c r="M161" i="1" s="1"/>
  <c r="M162" i="1" s="1"/>
  <c r="M163" i="1" s="1"/>
  <c r="M164" i="1" s="1"/>
  <c r="M165" i="1" s="1"/>
  <c r="N202" i="6"/>
  <c r="F72" i="1"/>
  <c r="G72" i="1" s="1"/>
  <c r="F34" i="1"/>
  <c r="L34" i="1" s="1"/>
  <c r="N34" i="1" s="1"/>
  <c r="N130" i="6"/>
  <c r="F82" i="1"/>
  <c r="L82" i="1" s="1"/>
  <c r="F117" i="1"/>
  <c r="G117" i="1" s="1"/>
  <c r="F126" i="1"/>
  <c r="G126" i="1" s="1"/>
  <c r="F78" i="1"/>
  <c r="G78" i="1" s="1"/>
  <c r="F238" i="1"/>
  <c r="L238" i="1" s="1"/>
  <c r="N82" i="6"/>
  <c r="F124" i="1"/>
  <c r="G124" i="1" s="1"/>
  <c r="F84" i="1"/>
  <c r="G84" i="1" s="1"/>
  <c r="F65" i="1"/>
  <c r="G65" i="1" s="1"/>
  <c r="F223" i="1"/>
  <c r="G223" i="1" s="1"/>
  <c r="F29" i="1"/>
  <c r="G29" i="1" s="1"/>
  <c r="F64" i="1"/>
  <c r="F26" i="1"/>
  <c r="G26" i="1" s="1"/>
  <c r="N190" i="6"/>
  <c r="F122" i="1"/>
  <c r="G122" i="1" s="1"/>
  <c r="F102" i="1"/>
  <c r="G102" i="1" s="1"/>
  <c r="F63" i="1"/>
  <c r="G63" i="1" s="1"/>
  <c r="F44" i="1"/>
  <c r="G44" i="1" s="1"/>
  <c r="F25" i="1"/>
  <c r="G25" i="1" s="1"/>
  <c r="M203" i="1"/>
  <c r="F239" i="1"/>
  <c r="G239" i="1" s="1"/>
  <c r="M239" i="1"/>
  <c r="M240" i="1" s="1"/>
  <c r="M241" i="1" s="1"/>
  <c r="M242" i="1" s="1"/>
  <c r="M243" i="1" s="1"/>
  <c r="M244" i="1" s="1"/>
  <c r="M245" i="1" s="1"/>
  <c r="M246" i="1" s="1"/>
  <c r="M247" i="1" s="1"/>
  <c r="M248" i="1" s="1"/>
  <c r="M249" i="1" s="1"/>
  <c r="G79" i="1"/>
  <c r="M204" i="1"/>
  <c r="M205" i="1" s="1"/>
  <c r="M206" i="1" s="1"/>
  <c r="M207" i="1" s="1"/>
  <c r="M208" i="1" s="1"/>
  <c r="M209" i="1" s="1"/>
  <c r="M210" i="1" s="1"/>
  <c r="M211" i="1" s="1"/>
  <c r="M212" i="1" s="1"/>
  <c r="M213" i="1" s="1"/>
  <c r="J127" i="1"/>
  <c r="D126" i="1"/>
  <c r="K95" i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I228" i="1"/>
  <c r="I226" i="1"/>
  <c r="J118" i="1"/>
  <c r="I230" i="1"/>
  <c r="M131" i="1"/>
  <c r="M132" i="1" s="1"/>
  <c r="M133" i="1" s="1"/>
  <c r="M134" i="1" s="1"/>
  <c r="M135" i="1" s="1"/>
  <c r="M136" i="1" s="1"/>
  <c r="M137" i="1" s="1"/>
  <c r="M138" i="1" s="1"/>
  <c r="M139" i="1" s="1"/>
  <c r="M140" i="1" s="1"/>
  <c r="M141" i="1" s="1"/>
  <c r="K107" i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D30" i="1"/>
  <c r="M251" i="1"/>
  <c r="M252" i="1" s="1"/>
  <c r="M253" i="1" s="1"/>
  <c r="M254" i="1" s="1"/>
  <c r="M255" i="1" s="1"/>
  <c r="M256" i="1" s="1"/>
  <c r="M257" i="1" s="1"/>
  <c r="M258" i="1" s="1"/>
  <c r="M259" i="1" s="1"/>
  <c r="M260" i="1" s="1"/>
  <c r="M261" i="1" s="1"/>
  <c r="K59" i="1"/>
  <c r="K60" i="1" s="1"/>
  <c r="K61" i="1" s="1"/>
  <c r="K62" i="1" s="1"/>
  <c r="D41" i="1"/>
  <c r="M191" i="1"/>
  <c r="M192" i="1" s="1"/>
  <c r="M193" i="1" s="1"/>
  <c r="M194" i="1" s="1"/>
  <c r="M195" i="1" s="1"/>
  <c r="M196" i="1" s="1"/>
  <c r="M197" i="1" s="1"/>
  <c r="M198" i="1" s="1"/>
  <c r="M199" i="1" s="1"/>
  <c r="M200" i="1" s="1"/>
  <c r="M201" i="1" s="1"/>
  <c r="I253" i="1"/>
  <c r="I237" i="1"/>
  <c r="D235" i="1"/>
  <c r="I185" i="1"/>
  <c r="I221" i="1"/>
  <c r="I245" i="1"/>
  <c r="N250" i="7"/>
  <c r="I229" i="1"/>
  <c r="J257" i="1"/>
  <c r="D244" i="1"/>
  <c r="J249" i="1"/>
  <c r="J241" i="1"/>
  <c r="D243" i="1"/>
  <c r="D242" i="1"/>
  <c r="D234" i="1"/>
  <c r="I260" i="1"/>
  <c r="I252" i="1"/>
  <c r="I244" i="1"/>
  <c r="I236" i="1"/>
  <c r="J256" i="1"/>
  <c r="J248" i="1"/>
  <c r="J240" i="1"/>
  <c r="D241" i="1"/>
  <c r="D233" i="1"/>
  <c r="I259" i="1"/>
  <c r="I251" i="1"/>
  <c r="I243" i="1"/>
  <c r="I235" i="1"/>
  <c r="I227" i="1"/>
  <c r="J255" i="1"/>
  <c r="J247" i="1"/>
  <c r="J239" i="1"/>
  <c r="K250" i="1"/>
  <c r="N226" i="6"/>
  <c r="D240" i="1"/>
  <c r="D232" i="1"/>
  <c r="I258" i="1"/>
  <c r="I250" i="1"/>
  <c r="I242" i="1"/>
  <c r="I234" i="1"/>
  <c r="J254" i="1"/>
  <c r="J246" i="1"/>
  <c r="J238" i="1"/>
  <c r="K238" i="1"/>
  <c r="N238" i="7"/>
  <c r="D239" i="1"/>
  <c r="D231" i="1"/>
  <c r="I249" i="1"/>
  <c r="I241" i="1"/>
  <c r="I233" i="1"/>
  <c r="D238" i="1"/>
  <c r="I248" i="1"/>
  <c r="I232" i="1"/>
  <c r="J260" i="1"/>
  <c r="J252" i="1"/>
  <c r="J244" i="1"/>
  <c r="J236" i="1"/>
  <c r="D237" i="1"/>
  <c r="J259" i="1"/>
  <c r="J251" i="1"/>
  <c r="J243" i="1"/>
  <c r="J235" i="1"/>
  <c r="D236" i="1"/>
  <c r="K60" i="6"/>
  <c r="K61" i="6" s="1"/>
  <c r="K62" i="6" s="1"/>
  <c r="K63" i="6" s="1"/>
  <c r="K64" i="6" s="1"/>
  <c r="K65" i="6" s="1"/>
  <c r="K66" i="6" s="1"/>
  <c r="K67" i="6" s="1"/>
  <c r="K68" i="6" s="1"/>
  <c r="K69" i="6" s="1"/>
  <c r="K171" i="6"/>
  <c r="K60" i="7"/>
  <c r="K61" i="7" s="1"/>
  <c r="K62" i="7" s="1"/>
  <c r="K63" i="7" s="1"/>
  <c r="K64" i="7" s="1"/>
  <c r="K65" i="7" s="1"/>
  <c r="K66" i="7" s="1"/>
  <c r="K67" i="7" s="1"/>
  <c r="K68" i="7" s="1"/>
  <c r="K69" i="7" s="1"/>
  <c r="F194" i="1"/>
  <c r="G194" i="1" s="1"/>
  <c r="F161" i="1"/>
  <c r="G161" i="1" s="1"/>
  <c r="J186" i="1"/>
  <c r="F160" i="1"/>
  <c r="G160" i="1" s="1"/>
  <c r="D114" i="1"/>
  <c r="N142" i="7"/>
  <c r="D27" i="1"/>
  <c r="F94" i="1"/>
  <c r="L94" i="1" s="1"/>
  <c r="N118" i="7"/>
  <c r="G21" i="1"/>
  <c r="G41" i="1"/>
  <c r="N106" i="7"/>
  <c r="I206" i="1"/>
  <c r="D59" i="1"/>
  <c r="D52" i="1"/>
  <c r="M167" i="1"/>
  <c r="M168" i="1" s="1"/>
  <c r="M169" i="1" s="1"/>
  <c r="M170" i="1" s="1"/>
  <c r="M171" i="1" s="1"/>
  <c r="M172" i="1" s="1"/>
  <c r="M173" i="1" s="1"/>
  <c r="M174" i="1" s="1"/>
  <c r="M175" i="1" s="1"/>
  <c r="M176" i="1" s="1"/>
  <c r="M177" i="1" s="1"/>
  <c r="J197" i="1"/>
  <c r="D78" i="1"/>
  <c r="D50" i="1"/>
  <c r="F55" i="1"/>
  <c r="G55" i="1" s="1"/>
  <c r="N58" i="7"/>
  <c r="D66" i="1"/>
  <c r="D68" i="1"/>
  <c r="D38" i="1"/>
  <c r="D24" i="1"/>
  <c r="I122" i="1"/>
  <c r="K118" i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J218" i="1"/>
  <c r="D121" i="1"/>
  <c r="D74" i="1"/>
  <c r="D61" i="1"/>
  <c r="F80" i="1"/>
  <c r="G80" i="1" s="1"/>
  <c r="F19" i="1"/>
  <c r="G19" i="1" s="1"/>
  <c r="L119" i="7"/>
  <c r="N119" i="7" s="1"/>
  <c r="F118" i="1"/>
  <c r="L118" i="1" s="1"/>
  <c r="K47" i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D83" i="1"/>
  <c r="I157" i="1"/>
  <c r="D125" i="1"/>
  <c r="F46" i="1"/>
  <c r="L46" i="1" s="1"/>
  <c r="N46" i="1" s="1"/>
  <c r="D22" i="1"/>
  <c r="D53" i="1"/>
  <c r="D25" i="1"/>
  <c r="D111" i="1"/>
  <c r="D79" i="1"/>
  <c r="F241" i="1"/>
  <c r="G241" i="1" s="1"/>
  <c r="I225" i="1"/>
  <c r="D49" i="1"/>
  <c r="I120" i="1"/>
  <c r="D115" i="1"/>
  <c r="D104" i="1"/>
  <c r="D91" i="1"/>
  <c r="D81" i="1"/>
  <c r="F45" i="1"/>
  <c r="G45" i="1" s="1"/>
  <c r="L47" i="7"/>
  <c r="D28" i="1"/>
  <c r="D26" i="1"/>
  <c r="D67" i="1"/>
  <c r="D63" i="1"/>
  <c r="D70" i="1"/>
  <c r="I116" i="1"/>
  <c r="I210" i="1"/>
  <c r="K23" i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D69" i="1"/>
  <c r="J123" i="1"/>
  <c r="D55" i="1"/>
  <c r="J124" i="1"/>
  <c r="D113" i="1"/>
  <c r="D90" i="1"/>
  <c r="K83" i="1"/>
  <c r="K84" i="1" s="1"/>
  <c r="D85" i="1"/>
  <c r="D92" i="1"/>
  <c r="K71" i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G59" i="1"/>
  <c r="D48" i="1"/>
  <c r="M179" i="1"/>
  <c r="M180" i="1" s="1"/>
  <c r="M181" i="1" s="1"/>
  <c r="M182" i="1" s="1"/>
  <c r="M183" i="1" s="1"/>
  <c r="M184" i="1" s="1"/>
  <c r="M185" i="1" s="1"/>
  <c r="M186" i="1" s="1"/>
  <c r="M187" i="1" s="1"/>
  <c r="M188" i="1" s="1"/>
  <c r="M189" i="1" s="1"/>
  <c r="D62" i="1"/>
  <c r="I126" i="1"/>
  <c r="J125" i="1"/>
  <c r="I115" i="1"/>
  <c r="D112" i="1"/>
  <c r="J121" i="1"/>
  <c r="I121" i="1"/>
  <c r="K228" i="1"/>
  <c r="J226" i="1"/>
  <c r="D54" i="1"/>
  <c r="J115" i="1"/>
  <c r="D51" i="1"/>
  <c r="J181" i="1"/>
  <c r="I194" i="1"/>
  <c r="I169" i="1"/>
  <c r="D65" i="1"/>
  <c r="I187" i="1"/>
  <c r="J233" i="1"/>
  <c r="F144" i="1"/>
  <c r="G144" i="1" s="1"/>
  <c r="I223" i="1"/>
  <c r="I211" i="1"/>
  <c r="F232" i="1"/>
  <c r="G232" i="1" s="1"/>
  <c r="J164" i="1"/>
  <c r="I170" i="1"/>
  <c r="K231" i="1"/>
  <c r="K232" i="1" s="1"/>
  <c r="K233" i="1" s="1"/>
  <c r="K234" i="1" s="1"/>
  <c r="K235" i="1" s="1"/>
  <c r="K236" i="1" s="1"/>
  <c r="K237" i="1" s="1"/>
  <c r="F230" i="1"/>
  <c r="G230" i="1" s="1"/>
  <c r="F180" i="1"/>
  <c r="G180" i="1" s="1"/>
  <c r="J180" i="1"/>
  <c r="J162" i="1"/>
  <c r="F229" i="1"/>
  <c r="G229" i="1" s="1"/>
  <c r="J204" i="1"/>
  <c r="I167" i="1"/>
  <c r="I173" i="1"/>
  <c r="I216" i="1"/>
  <c r="I179" i="1"/>
  <c r="J155" i="1"/>
  <c r="I215" i="1"/>
  <c r="I161" i="1"/>
  <c r="K179" i="1"/>
  <c r="K180" i="1" s="1"/>
  <c r="K181" i="1" s="1"/>
  <c r="F201" i="1"/>
  <c r="G201" i="1" s="1"/>
  <c r="I184" i="1"/>
  <c r="F196" i="1"/>
  <c r="G196" i="1" s="1"/>
  <c r="I217" i="1"/>
  <c r="M227" i="1"/>
  <c r="M228" i="1" s="1"/>
  <c r="M229" i="1" s="1"/>
  <c r="M230" i="1" s="1"/>
  <c r="M231" i="1" s="1"/>
  <c r="M232" i="1" s="1"/>
  <c r="M233" i="1" s="1"/>
  <c r="M234" i="1" s="1"/>
  <c r="M235" i="1" s="1"/>
  <c r="M236" i="1" s="1"/>
  <c r="M237" i="1" s="1"/>
  <c r="F143" i="1"/>
  <c r="G143" i="1" s="1"/>
  <c r="F226" i="1"/>
  <c r="F224" i="1"/>
  <c r="G224" i="1" s="1"/>
  <c r="I148" i="1"/>
  <c r="F178" i="1"/>
  <c r="L178" i="1" s="1"/>
  <c r="N178" i="1" s="1"/>
  <c r="F165" i="1"/>
  <c r="G165" i="1" s="1"/>
  <c r="L155" i="6"/>
  <c r="N155" i="6" s="1"/>
  <c r="F164" i="1"/>
  <c r="G164" i="1" s="1"/>
  <c r="J144" i="1"/>
  <c r="M215" i="1"/>
  <c r="M216" i="1" s="1"/>
  <c r="M217" i="1" s="1"/>
  <c r="M218" i="1" s="1"/>
  <c r="M219" i="1" s="1"/>
  <c r="M220" i="1" s="1"/>
  <c r="M221" i="1" s="1"/>
  <c r="M222" i="1" s="1"/>
  <c r="M223" i="1" s="1"/>
  <c r="M224" i="1" s="1"/>
  <c r="M225" i="1" s="1"/>
  <c r="F231" i="1"/>
  <c r="G231" i="1" s="1"/>
  <c r="F206" i="1"/>
  <c r="G206" i="1" s="1"/>
  <c r="J152" i="1"/>
  <c r="F167" i="1"/>
  <c r="G167" i="1" s="1"/>
  <c r="J200" i="1"/>
  <c r="I205" i="1"/>
  <c r="F191" i="1"/>
  <c r="F176" i="1"/>
  <c r="G176" i="1" s="1"/>
  <c r="F215" i="1"/>
  <c r="G215" i="1" s="1"/>
  <c r="I140" i="1"/>
  <c r="F134" i="1"/>
  <c r="G134" i="1" s="1"/>
  <c r="F153" i="1"/>
  <c r="G153" i="1" s="1"/>
  <c r="I132" i="1"/>
  <c r="K190" i="1"/>
  <c r="I136" i="1"/>
  <c r="I174" i="1"/>
  <c r="J192" i="1"/>
  <c r="L239" i="6"/>
  <c r="I146" i="1"/>
  <c r="J177" i="1"/>
  <c r="F171" i="1"/>
  <c r="G171" i="1" s="1"/>
  <c r="F150" i="1"/>
  <c r="G150" i="1" s="1"/>
  <c r="F147" i="1"/>
  <c r="G147" i="1" s="1"/>
  <c r="F217" i="1"/>
  <c r="G217" i="1" s="1"/>
  <c r="J150" i="1"/>
  <c r="I201" i="1"/>
  <c r="F188" i="1"/>
  <c r="G188" i="1" s="1"/>
  <c r="F182" i="1"/>
  <c r="G182" i="1" s="1"/>
  <c r="F179" i="1"/>
  <c r="G179" i="1" s="1"/>
  <c r="I207" i="1"/>
  <c r="F210" i="1"/>
  <c r="G210" i="1" s="1"/>
  <c r="J196" i="1"/>
  <c r="F184" i="1"/>
  <c r="G184" i="1" s="1"/>
  <c r="F175" i="1"/>
  <c r="G175" i="1" s="1"/>
  <c r="F172" i="1"/>
  <c r="G172" i="1" s="1"/>
  <c r="F145" i="1"/>
  <c r="G145" i="1" s="1"/>
  <c r="I209" i="1"/>
  <c r="K202" i="1"/>
  <c r="K203" i="1" s="1"/>
  <c r="J212" i="1"/>
  <c r="F170" i="1"/>
  <c r="G170" i="1" s="1"/>
  <c r="F204" i="1"/>
  <c r="G204" i="1" s="1"/>
  <c r="I178" i="1"/>
  <c r="L178" i="6"/>
  <c r="I165" i="1"/>
  <c r="J153" i="1"/>
  <c r="F192" i="1"/>
  <c r="G192" i="1" s="1"/>
  <c r="F151" i="1"/>
  <c r="G151" i="1" s="1"/>
  <c r="F197" i="1"/>
  <c r="G197" i="1" s="1"/>
  <c r="F216" i="1"/>
  <c r="G216" i="1" s="1"/>
  <c r="I195" i="1"/>
  <c r="J219" i="1"/>
  <c r="J166" i="1"/>
  <c r="I202" i="1"/>
  <c r="F166" i="1"/>
  <c r="L166" i="1" s="1"/>
  <c r="I189" i="1"/>
  <c r="D215" i="1"/>
  <c r="L215" i="6"/>
  <c r="J178" i="1"/>
  <c r="J145" i="1"/>
  <c r="F190" i="1"/>
  <c r="L190" i="1" s="1"/>
  <c r="J131" i="1"/>
  <c r="J133" i="1"/>
  <c r="F193" i="1"/>
  <c r="G193" i="1" s="1"/>
  <c r="F146" i="1"/>
  <c r="G146" i="1" s="1"/>
  <c r="F212" i="1"/>
  <c r="G212" i="1" s="1"/>
  <c r="J147" i="1"/>
  <c r="L130" i="7"/>
  <c r="L131" i="7" s="1"/>
  <c r="L132" i="7" s="1"/>
  <c r="N132" i="7" s="1"/>
  <c r="J129" i="1"/>
  <c r="I139" i="1"/>
  <c r="D136" i="1"/>
  <c r="J137" i="1"/>
  <c r="F140" i="1"/>
  <c r="G140" i="1" s="1"/>
  <c r="F244" i="1"/>
  <c r="G244" i="1" s="1"/>
  <c r="F243" i="1"/>
  <c r="G243" i="1" s="1"/>
  <c r="F242" i="1"/>
  <c r="G242" i="1" s="1"/>
  <c r="F236" i="1"/>
  <c r="G236" i="1" s="1"/>
  <c r="K214" i="1"/>
  <c r="D226" i="1"/>
  <c r="J190" i="1"/>
  <c r="I188" i="1"/>
  <c r="F195" i="1"/>
  <c r="G195" i="1" s="1"/>
  <c r="F162" i="1"/>
  <c r="G162" i="1" s="1"/>
  <c r="F137" i="1"/>
  <c r="G137" i="1" s="1"/>
  <c r="D149" i="1"/>
  <c r="J158" i="1"/>
  <c r="F142" i="1"/>
  <c r="L142" i="1" s="1"/>
  <c r="J234" i="1"/>
  <c r="F173" i="1"/>
  <c r="G173" i="1" s="1"/>
  <c r="F209" i="1"/>
  <c r="G209" i="1" s="1"/>
  <c r="I128" i="1"/>
  <c r="I141" i="1"/>
  <c r="D158" i="1"/>
  <c r="D148" i="1"/>
  <c r="D144" i="1"/>
  <c r="J128" i="1"/>
  <c r="J149" i="1"/>
  <c r="F135" i="1"/>
  <c r="G135" i="1" s="1"/>
  <c r="F205" i="1"/>
  <c r="G205" i="1" s="1"/>
  <c r="L215" i="7"/>
  <c r="F187" i="1"/>
  <c r="G187" i="1" s="1"/>
  <c r="F155" i="1"/>
  <c r="G155" i="1" s="1"/>
  <c r="K166" i="1"/>
  <c r="J172" i="1"/>
  <c r="I220" i="1"/>
  <c r="J156" i="1"/>
  <c r="F138" i="1"/>
  <c r="G138" i="1" s="1"/>
  <c r="F128" i="1"/>
  <c r="G128" i="1" s="1"/>
  <c r="L143" i="7"/>
  <c r="L144" i="7" s="1"/>
  <c r="N144" i="7" s="1"/>
  <c r="D135" i="1"/>
  <c r="K130" i="1"/>
  <c r="D152" i="1"/>
  <c r="D200" i="1"/>
  <c r="I199" i="1"/>
  <c r="D130" i="1"/>
  <c r="J143" i="1"/>
  <c r="F218" i="1"/>
  <c r="G218" i="1" s="1"/>
  <c r="D202" i="1"/>
  <c r="I135" i="1"/>
  <c r="D190" i="1"/>
  <c r="D182" i="1"/>
  <c r="D165" i="1"/>
  <c r="D150" i="1"/>
  <c r="I143" i="1"/>
  <c r="J229" i="1"/>
  <c r="K142" i="1"/>
  <c r="D141" i="1"/>
  <c r="F169" i="1"/>
  <c r="G169" i="1" s="1"/>
  <c r="F158" i="1"/>
  <c r="G158" i="1" s="1"/>
  <c r="F181" i="1"/>
  <c r="G181" i="1" s="1"/>
  <c r="D177" i="1"/>
  <c r="I191" i="1"/>
  <c r="D146" i="1"/>
  <c r="D204" i="1"/>
  <c r="D153" i="1"/>
  <c r="L203" i="6"/>
  <c r="I175" i="1"/>
  <c r="J135" i="1"/>
  <c r="I142" i="1"/>
  <c r="I134" i="1"/>
  <c r="D131" i="1"/>
  <c r="F174" i="1"/>
  <c r="G174" i="1" s="1"/>
  <c r="F219" i="1"/>
  <c r="G219" i="1" s="1"/>
  <c r="D211" i="1"/>
  <c r="D137" i="1"/>
  <c r="F202" i="1"/>
  <c r="D151" i="1"/>
  <c r="J183" i="1"/>
  <c r="F168" i="1"/>
  <c r="G168" i="1" s="1"/>
  <c r="L203" i="7"/>
  <c r="D188" i="1"/>
  <c r="I214" i="1"/>
  <c r="D140" i="1"/>
  <c r="D142" i="1"/>
  <c r="J222" i="1"/>
  <c r="D189" i="1"/>
  <c r="I130" i="1"/>
  <c r="D184" i="1"/>
  <c r="F149" i="1"/>
  <c r="G149" i="1" s="1"/>
  <c r="F200" i="1"/>
  <c r="G200" i="1" s="1"/>
  <c r="F163" i="1"/>
  <c r="G163" i="1" s="1"/>
  <c r="F159" i="1"/>
  <c r="G159" i="1" s="1"/>
  <c r="F237" i="1"/>
  <c r="G237" i="1" s="1"/>
  <c r="L143" i="6"/>
  <c r="D132" i="1"/>
  <c r="D212" i="1"/>
  <c r="D222" i="1"/>
  <c r="J171" i="1"/>
  <c r="D134" i="1"/>
  <c r="L226" i="7"/>
  <c r="F156" i="1"/>
  <c r="G156" i="1" s="1"/>
  <c r="D162" i="1"/>
  <c r="J160" i="1"/>
  <c r="D160" i="1"/>
  <c r="J182" i="1"/>
  <c r="D171" i="1"/>
  <c r="F189" i="1"/>
  <c r="G189" i="1" s="1"/>
  <c r="F186" i="1"/>
  <c r="G186" i="1" s="1"/>
  <c r="F148" i="1"/>
  <c r="G148" i="1" s="1"/>
  <c r="F139" i="1"/>
  <c r="G139" i="1" s="1"/>
  <c r="F136" i="1"/>
  <c r="G136" i="1" s="1"/>
  <c r="D225" i="1"/>
  <c r="D227" i="1"/>
  <c r="D154" i="1"/>
  <c r="D194" i="1"/>
  <c r="L179" i="7"/>
  <c r="F185" i="1"/>
  <c r="G185" i="1" s="1"/>
  <c r="F157" i="1"/>
  <c r="G157" i="1" s="1"/>
  <c r="F203" i="1"/>
  <c r="F199" i="1"/>
  <c r="G199" i="1" s="1"/>
  <c r="F214" i="1"/>
  <c r="G214" i="1" s="1"/>
  <c r="L191" i="6"/>
  <c r="D84" i="1"/>
  <c r="I117" i="1"/>
  <c r="D118" i="1"/>
  <c r="D127" i="1"/>
  <c r="D117" i="1"/>
  <c r="D124" i="1"/>
  <c r="D120" i="1"/>
  <c r="D128" i="1"/>
  <c r="D97" i="1"/>
  <c r="D95" i="1"/>
  <c r="D93" i="1"/>
  <c r="D87" i="1"/>
  <c r="D88" i="1"/>
  <c r="D94" i="1"/>
  <c r="D89" i="1"/>
  <c r="D86" i="1"/>
  <c r="D33" i="1"/>
  <c r="D40" i="1"/>
  <c r="D32" i="1"/>
  <c r="D35" i="1"/>
  <c r="D37" i="1"/>
  <c r="D31" i="1"/>
  <c r="D39" i="1"/>
  <c r="D122" i="1"/>
  <c r="D108" i="1"/>
  <c r="D109" i="1"/>
  <c r="D110" i="1"/>
  <c r="D45" i="1"/>
  <c r="D43" i="1"/>
  <c r="D42" i="1"/>
  <c r="D44" i="1"/>
  <c r="D47" i="1"/>
  <c r="D34" i="1"/>
  <c r="D129" i="1"/>
  <c r="D133" i="1"/>
  <c r="D123" i="1"/>
  <c r="G64" i="1"/>
  <c r="D75" i="1"/>
  <c r="D73" i="1"/>
  <c r="D72" i="1"/>
  <c r="D64" i="1"/>
  <c r="D60" i="1"/>
  <c r="D57" i="1"/>
  <c r="D46" i="1"/>
  <c r="M119" i="1"/>
  <c r="M120" i="1" s="1"/>
  <c r="M121" i="1" s="1"/>
  <c r="M122" i="1" s="1"/>
  <c r="M123" i="1" s="1"/>
  <c r="M124" i="1" s="1"/>
  <c r="M125" i="1" s="1"/>
  <c r="M126" i="1" s="1"/>
  <c r="M127" i="1" s="1"/>
  <c r="M128" i="1" s="1"/>
  <c r="M129" i="1" s="1"/>
  <c r="L107" i="6"/>
  <c r="N107" i="6" s="1"/>
  <c r="F107" i="1"/>
  <c r="D119" i="1"/>
  <c r="D105" i="1"/>
  <c r="D103" i="1"/>
  <c r="M143" i="1"/>
  <c r="M144" i="1" s="1"/>
  <c r="M145" i="1" s="1"/>
  <c r="M146" i="1" s="1"/>
  <c r="M147" i="1" s="1"/>
  <c r="M148" i="1" s="1"/>
  <c r="M149" i="1" s="1"/>
  <c r="M150" i="1" s="1"/>
  <c r="M151" i="1" s="1"/>
  <c r="M152" i="1" s="1"/>
  <c r="M153" i="1" s="1"/>
  <c r="D106" i="1"/>
  <c r="F113" i="1"/>
  <c r="D156" i="1"/>
  <c r="D58" i="1"/>
  <c r="D116" i="1"/>
  <c r="D77" i="1"/>
  <c r="D100" i="1"/>
  <c r="D101" i="1"/>
  <c r="D102" i="1"/>
  <c r="L47" i="6"/>
  <c r="N47" i="6" s="1"/>
  <c r="F47" i="1"/>
  <c r="L71" i="7"/>
  <c r="N70" i="7"/>
  <c r="D107" i="1"/>
  <c r="M108" i="1"/>
  <c r="M109" i="1" s="1"/>
  <c r="M110" i="1" s="1"/>
  <c r="M111" i="1" s="1"/>
  <c r="M112" i="1" s="1"/>
  <c r="M113" i="1" s="1"/>
  <c r="M114" i="1" s="1"/>
  <c r="M115" i="1" s="1"/>
  <c r="M116" i="1" s="1"/>
  <c r="M117" i="1" s="1"/>
  <c r="D82" i="1"/>
  <c r="D80" i="1"/>
  <c r="D76" i="1"/>
  <c r="F132" i="1"/>
  <c r="G95" i="1"/>
  <c r="D71" i="1"/>
  <c r="D56" i="1"/>
  <c r="D29" i="1"/>
  <c r="D23" i="1"/>
  <c r="L95" i="6"/>
  <c r="L70" i="6"/>
  <c r="F70" i="1"/>
  <c r="K35" i="1"/>
  <c r="D98" i="1"/>
  <c r="D99" i="1"/>
  <c r="D96" i="1"/>
  <c r="D36" i="1"/>
  <c r="L119" i="6"/>
  <c r="N119" i="6" s="1"/>
  <c r="F119" i="1"/>
  <c r="F116" i="1"/>
  <c r="F133" i="1"/>
  <c r="L131" i="6"/>
  <c r="N131" i="6" s="1"/>
  <c r="L83" i="6"/>
  <c r="L35" i="6"/>
  <c r="L107" i="7"/>
  <c r="D157" i="1"/>
  <c r="D139" i="1"/>
  <c r="F177" i="1"/>
  <c r="G177" i="1" s="1"/>
  <c r="N142" i="6"/>
  <c r="L191" i="7"/>
  <c r="F183" i="1"/>
  <c r="F141" i="1"/>
  <c r="G141" i="1" s="1"/>
  <c r="F207" i="1"/>
  <c r="G207" i="1" s="1"/>
  <c r="F208" i="1"/>
  <c r="G208" i="1" s="1"/>
  <c r="F211" i="1"/>
  <c r="G211" i="1" s="1"/>
  <c r="F213" i="1"/>
  <c r="G213" i="1" s="1"/>
  <c r="D168" i="1"/>
  <c r="N154" i="7"/>
  <c r="F152" i="1"/>
  <c r="G152" i="1" s="1"/>
  <c r="F198" i="1"/>
  <c r="P160" i="6"/>
  <c r="P150" i="7"/>
  <c r="P170" i="6"/>
  <c r="Q138" i="6"/>
  <c r="P128" i="7"/>
  <c r="P178" i="6"/>
  <c r="P156" i="6"/>
  <c r="P149" i="7"/>
  <c r="Q152" i="6"/>
  <c r="P128" i="6"/>
  <c r="Q133" i="7"/>
  <c r="P131" i="7"/>
  <c r="P168" i="7"/>
  <c r="P142" i="6"/>
  <c r="Q162" i="6"/>
  <c r="P145" i="7"/>
  <c r="P148" i="7"/>
  <c r="P134" i="7"/>
  <c r="P168" i="6"/>
  <c r="P179" i="6"/>
  <c r="P153" i="7"/>
  <c r="Q148" i="6"/>
  <c r="Q152" i="7"/>
  <c r="Q179" i="6"/>
  <c r="Q168" i="7"/>
  <c r="P132" i="6"/>
  <c r="Q175" i="7"/>
  <c r="Q163" i="6"/>
  <c r="P162" i="7"/>
  <c r="P158" i="6"/>
  <c r="Q136" i="6"/>
  <c r="Q167" i="6"/>
  <c r="P160" i="7"/>
  <c r="P170" i="7"/>
  <c r="P135" i="6"/>
  <c r="P153" i="6"/>
  <c r="P177" i="7"/>
  <c r="P152" i="6"/>
  <c r="P139" i="6"/>
  <c r="Q164" i="6"/>
  <c r="Q155" i="7"/>
  <c r="P163" i="6"/>
  <c r="P148" i="6"/>
  <c r="P155" i="6"/>
  <c r="Q176" i="7"/>
  <c r="Q168" i="6"/>
  <c r="P165" i="6"/>
  <c r="Q142" i="6"/>
  <c r="P178" i="7"/>
  <c r="Q158" i="6"/>
  <c r="P156" i="7"/>
  <c r="Q135" i="6"/>
  <c r="Q144" i="6"/>
  <c r="P136" i="7"/>
  <c r="P161" i="6"/>
  <c r="P146" i="7"/>
  <c r="Q132" i="7"/>
  <c r="Q137" i="6"/>
  <c r="Q143" i="6"/>
  <c r="Q130" i="7"/>
  <c r="P140" i="6"/>
  <c r="P134" i="6"/>
  <c r="P171" i="7"/>
  <c r="Q167" i="7"/>
  <c r="P143" i="7"/>
  <c r="P157" i="6"/>
  <c r="P150" i="6"/>
  <c r="P133" i="7"/>
  <c r="P138" i="7"/>
  <c r="Q154" i="7"/>
  <c r="P167" i="7"/>
  <c r="P129" i="7"/>
  <c r="Q146" i="6"/>
  <c r="P137" i="6"/>
  <c r="Q142" i="7"/>
  <c r="Q143" i="7"/>
  <c r="Q154" i="6"/>
  <c r="Q160" i="6"/>
  <c r="Q140" i="7"/>
  <c r="Q161" i="7"/>
  <c r="Q158" i="7"/>
  <c r="Q159" i="6"/>
  <c r="P138" i="6"/>
  <c r="P166" i="6"/>
  <c r="P164" i="7"/>
  <c r="P162" i="6"/>
  <c r="P144" i="7"/>
  <c r="P129" i="6"/>
  <c r="P176" i="7"/>
  <c r="Q146" i="7"/>
  <c r="Q135" i="7"/>
  <c r="Q170" i="7"/>
  <c r="P155" i="7"/>
  <c r="Q166" i="7"/>
  <c r="Q141" i="6"/>
  <c r="P127" i="7"/>
  <c r="Q150" i="7"/>
  <c r="P135" i="7"/>
  <c r="Q149" i="7"/>
  <c r="P142" i="7"/>
  <c r="P130" i="6"/>
  <c r="P141" i="7"/>
  <c r="Q155" i="6"/>
  <c r="Q134" i="6"/>
  <c r="Q132" i="6"/>
  <c r="Q133" i="6"/>
  <c r="Q147" i="7"/>
  <c r="Q149" i="6"/>
  <c r="P159" i="6"/>
  <c r="Q165" i="6"/>
  <c r="Q139" i="7"/>
  <c r="P127" i="6"/>
  <c r="P147" i="7"/>
  <c r="P157" i="7"/>
  <c r="Q157" i="6"/>
  <c r="Q140" i="6"/>
  <c r="P164" i="6"/>
  <c r="Q128" i="6"/>
  <c r="Q170" i="6"/>
  <c r="P136" i="6"/>
  <c r="Q138" i="7"/>
  <c r="P163" i="7"/>
  <c r="P175" i="7"/>
  <c r="Q169" i="7"/>
  <c r="Q157" i="7"/>
  <c r="Q130" i="6"/>
  <c r="Q171" i="7"/>
  <c r="Q153" i="6"/>
  <c r="Q127" i="7"/>
  <c r="P151" i="7"/>
  <c r="P151" i="6"/>
  <c r="P152" i="7"/>
  <c r="Q160" i="7"/>
  <c r="Q137" i="7"/>
  <c r="Q151" i="6"/>
  <c r="Q129" i="6"/>
  <c r="Q174" i="7"/>
  <c r="P169" i="7"/>
  <c r="Q166" i="6"/>
  <c r="Q134" i="7"/>
  <c r="P141" i="6"/>
  <c r="P133" i="6"/>
  <c r="P167" i="6"/>
  <c r="Q148" i="7"/>
  <c r="Q162" i="7"/>
  <c r="Q159" i="7"/>
  <c r="P145" i="6"/>
  <c r="Q145" i="7"/>
  <c r="Q131" i="6"/>
  <c r="Q163" i="7"/>
  <c r="P132" i="7"/>
  <c r="P161" i="7"/>
  <c r="Q169" i="6"/>
  <c r="P174" i="7"/>
  <c r="P154" i="7"/>
  <c r="P172" i="7"/>
  <c r="P140" i="7"/>
  <c r="Q139" i="6"/>
  <c r="P137" i="7"/>
  <c r="P154" i="6"/>
  <c r="Q153" i="7"/>
  <c r="P146" i="6"/>
  <c r="P139" i="7"/>
  <c r="Q156" i="6"/>
  <c r="P158" i="7"/>
  <c r="P130" i="7"/>
  <c r="Q136" i="7"/>
  <c r="Q156" i="7"/>
  <c r="Q151" i="7"/>
  <c r="Q145" i="6"/>
  <c r="Q161" i="6"/>
  <c r="P173" i="7"/>
  <c r="P131" i="6"/>
  <c r="Q180" i="6"/>
  <c r="Q173" i="7"/>
  <c r="Q150" i="6"/>
  <c r="P165" i="7"/>
  <c r="P149" i="6"/>
  <c r="P147" i="6"/>
  <c r="P143" i="6"/>
  <c r="Q147" i="6"/>
  <c r="Q164" i="7"/>
  <c r="Q165" i="7"/>
  <c r="Q129" i="7"/>
  <c r="Q141" i="7"/>
  <c r="P166" i="7"/>
  <c r="Q131" i="7"/>
  <c r="Q172" i="7"/>
  <c r="Q178" i="6"/>
  <c r="Q127" i="6"/>
  <c r="P180" i="6"/>
  <c r="Q128" i="7"/>
  <c r="P159" i="7"/>
  <c r="Q177" i="7"/>
  <c r="P169" i="6"/>
  <c r="P144" i="6"/>
  <c r="Q144" i="7"/>
  <c r="L155" i="7"/>
  <c r="L167" i="7"/>
  <c r="N166" i="7"/>
  <c r="D179" i="1"/>
  <c r="D164" i="1"/>
  <c r="D223" i="1"/>
  <c r="D155" i="1"/>
  <c r="D191" i="1"/>
  <c r="D183" i="1"/>
  <c r="D214" i="1"/>
  <c r="D218" i="1"/>
  <c r="D176" i="1"/>
  <c r="D145" i="1"/>
  <c r="D230" i="1"/>
  <c r="I138" i="1"/>
  <c r="D209" i="1"/>
  <c r="I176" i="1"/>
  <c r="L167" i="6"/>
  <c r="D143" i="1"/>
  <c r="F154" i="1"/>
  <c r="J159" i="1"/>
  <c r="I213" i="1"/>
  <c r="D161" i="1"/>
  <c r="D163" i="1"/>
  <c r="D195" i="1"/>
  <c r="D198" i="1"/>
  <c r="D229" i="1"/>
  <c r="D187" i="1"/>
  <c r="D147" i="1"/>
  <c r="D159" i="1"/>
  <c r="D185" i="1"/>
  <c r="D186" i="1"/>
  <c r="J203" i="1"/>
  <c r="D216" i="1"/>
  <c r="D167" i="1"/>
  <c r="D201" i="1"/>
  <c r="D205" i="1"/>
  <c r="J138" i="1"/>
  <c r="D219" i="1"/>
  <c r="J213" i="1"/>
  <c r="J151" i="1"/>
  <c r="D169" i="1"/>
  <c r="D197" i="1"/>
  <c r="D221" i="1"/>
  <c r="D220" i="1"/>
  <c r="D181" i="1"/>
  <c r="D208" i="1"/>
  <c r="D213" i="1"/>
  <c r="J208" i="1"/>
  <c r="D166" i="1"/>
  <c r="D172" i="1"/>
  <c r="D193" i="1"/>
  <c r="D217" i="1"/>
  <c r="I198" i="1"/>
  <c r="I193" i="1"/>
  <c r="I151" i="1"/>
  <c r="D174" i="1"/>
  <c r="D170" i="1"/>
  <c r="D199" i="1"/>
  <c r="D228" i="1"/>
  <c r="D196" i="1"/>
  <c r="D203" i="1"/>
  <c r="D192" i="1"/>
  <c r="D207" i="1"/>
  <c r="D175" i="1"/>
  <c r="I163" i="1"/>
  <c r="K154" i="1"/>
  <c r="D210" i="1"/>
  <c r="D180" i="1"/>
  <c r="D173" i="1"/>
  <c r="D138" i="1"/>
  <c r="D206" i="1"/>
  <c r="D178" i="1"/>
  <c r="I168" i="1"/>
  <c r="J154" i="1"/>
  <c r="Q215" i="6" a="1"/>
  <c r="P226" i="1" a="1"/>
  <c r="Q127" i="1" a="1"/>
  <c r="P202" i="1" a="1"/>
  <c r="P183" i="6" a="1"/>
  <c r="P205" i="6" a="1"/>
  <c r="P179" i="1" a="1"/>
  <c r="P263" i="6" a="1"/>
  <c r="Q171" i="6" a="1"/>
  <c r="Q142" i="1" a="1"/>
  <c r="P271" i="1" a="1"/>
  <c r="P268" i="1" a="1"/>
  <c r="P236" i="1" a="1"/>
  <c r="Q236" i="1" a="1"/>
  <c r="P178" i="1" a="1"/>
  <c r="Q192" i="6" a="1"/>
  <c r="Q263" i="7" a="1"/>
  <c r="Q226" i="1" a="1"/>
  <c r="P215" i="6" a="1"/>
  <c r="Q180" i="1" a="1"/>
  <c r="Q202" i="1" a="1"/>
  <c r="Q228" i="6" a="1"/>
  <c r="P190" i="1" a="1"/>
  <c r="P231" i="1" a="1"/>
  <c r="Q251" i="7" a="1"/>
  <c r="Q271" i="1" a="1"/>
  <c r="Q130" i="1" a="1"/>
  <c r="Q264" i="1" a="1"/>
  <c r="P154" i="1" a="1"/>
  <c r="Q179" i="1" a="1"/>
  <c r="P233" i="1" a="1"/>
  <c r="P215" i="7" a="1"/>
  <c r="Q129" i="1" a="1"/>
  <c r="P267" i="1" a="1"/>
  <c r="P239" i="7" a="1"/>
  <c r="Q268" i="1" a="1"/>
  <c r="Q154" i="1" a="1"/>
  <c r="P171" i="6" a="1"/>
  <c r="Q228" i="1" a="1"/>
  <c r="P227" i="7" a="1"/>
  <c r="Q235" i="1" a="1"/>
  <c r="P234" i="1" a="1"/>
  <c r="P180" i="1" a="1"/>
  <c r="P263" i="7" a="1"/>
  <c r="P266" i="1" a="1"/>
  <c r="Q263" i="6" a="1"/>
  <c r="Q181" i="1" a="1"/>
  <c r="P251" i="6" a="1"/>
  <c r="Q183" i="6" a="1"/>
  <c r="P127" i="1" a="1"/>
  <c r="Q239" i="6" a="1"/>
  <c r="P214" i="1" a="1"/>
  <c r="P166" i="1" a="1"/>
  <c r="P264" i="1" a="1"/>
  <c r="Q269" i="1" a="1"/>
  <c r="Q239" i="7" a="1"/>
  <c r="P238" i="1" a="1"/>
  <c r="P235" i="1" a="1"/>
  <c r="P142" i="1" a="1"/>
  <c r="P130" i="1" a="1"/>
  <c r="P193" i="6" a="1"/>
  <c r="Q270" i="1" a="1"/>
  <c r="Q214" i="1" a="1"/>
  <c r="Q128" i="1" a="1"/>
  <c r="P203" i="1" a="1"/>
  <c r="P128" i="1" a="1"/>
  <c r="P270" i="1" a="1"/>
  <c r="P192" i="6" a="1"/>
  <c r="P191" i="7" a="1"/>
  <c r="P228" i="6" a="1"/>
  <c r="Q215" i="7" a="1"/>
  <c r="P269" i="1" a="1"/>
  <c r="Q237" i="1" a="1"/>
  <c r="P239" i="6" a="1"/>
  <c r="P230" i="1" a="1"/>
  <c r="Q238" i="1" a="1"/>
  <c r="Q178" i="1" a="1"/>
  <c r="Q203" i="7" a="1"/>
  <c r="P129" i="1" a="1"/>
  <c r="P182" i="6" a="1"/>
  <c r="P181" i="1" a="1"/>
  <c r="P179" i="7" a="1"/>
  <c r="Q267" i="1" a="1"/>
  <c r="Q190" i="1" a="1"/>
  <c r="Q193" i="6" a="1"/>
  <c r="P203" i="7" a="1"/>
  <c r="Q227" i="7" a="1"/>
  <c r="Q203" i="1" a="1"/>
  <c r="Q251" i="6" a="1"/>
  <c r="Q250" i="1" a="1"/>
  <c r="P228" i="1" a="1"/>
  <c r="P232" i="1" a="1"/>
  <c r="Q266" i="1" a="1"/>
  <c r="P250" i="1" a="1"/>
  <c r="P237" i="1" a="1"/>
  <c r="Q179" i="7" a="1"/>
  <c r="Q166" i="1" a="1"/>
  <c r="P251" i="7" a="1"/>
  <c r="Q182" i="6" a="1"/>
  <c r="Q191" i="7" a="1"/>
  <c r="Q205" i="6" a="1"/>
  <c r="N59" i="7" l="1"/>
  <c r="N35" i="7"/>
  <c r="L60" i="6"/>
  <c r="L61" i="6" s="1"/>
  <c r="L62" i="6" s="1"/>
  <c r="N83" i="7"/>
  <c r="G106" i="1"/>
  <c r="N23" i="6"/>
  <c r="G22" i="1"/>
  <c r="L48" i="6"/>
  <c r="N48" i="6" s="1"/>
  <c r="L24" i="7"/>
  <c r="L25" i="7" s="1"/>
  <c r="L35" i="1"/>
  <c r="L36" i="1" s="1"/>
  <c r="L37" i="1" s="1"/>
  <c r="L38" i="1" s="1"/>
  <c r="L83" i="1"/>
  <c r="L84" i="1" s="1"/>
  <c r="L85" i="1" s="1"/>
  <c r="L86" i="1" s="1"/>
  <c r="L87" i="1" s="1"/>
  <c r="L88" i="1" s="1"/>
  <c r="L89" i="1" s="1"/>
  <c r="G58" i="1"/>
  <c r="L23" i="1"/>
  <c r="L24" i="1" s="1"/>
  <c r="P183" i="6"/>
  <c r="Q183" i="6"/>
  <c r="P193" i="6"/>
  <c r="Q193" i="6"/>
  <c r="P192" i="6"/>
  <c r="Q192" i="6"/>
  <c r="P215" i="6"/>
  <c r="Q215" i="6"/>
  <c r="Q182" i="6"/>
  <c r="P182" i="6"/>
  <c r="Q239" i="6"/>
  <c r="P239" i="6"/>
  <c r="P205" i="6"/>
  <c r="Q205" i="6"/>
  <c r="Q228" i="6"/>
  <c r="P228" i="6"/>
  <c r="L62" i="7"/>
  <c r="N61" i="7"/>
  <c r="N24" i="6"/>
  <c r="L25" i="6"/>
  <c r="L120" i="7"/>
  <c r="N120" i="7" s="1"/>
  <c r="N60" i="7"/>
  <c r="N60" i="6"/>
  <c r="G34" i="1"/>
  <c r="G35" i="1"/>
  <c r="L120" i="6"/>
  <c r="N120" i="6" s="1"/>
  <c r="L96" i="7"/>
  <c r="L97" i="7" s="1"/>
  <c r="K216" i="6"/>
  <c r="K240" i="6"/>
  <c r="K206" i="6"/>
  <c r="K229" i="6"/>
  <c r="L130" i="1"/>
  <c r="N130" i="1" s="1"/>
  <c r="L37" i="7"/>
  <c r="N37" i="7" s="1"/>
  <c r="L279" i="7"/>
  <c r="N277" i="6"/>
  <c r="L278" i="6"/>
  <c r="N276" i="1"/>
  <c r="L277" i="1"/>
  <c r="Q179" i="7"/>
  <c r="P179" i="7"/>
  <c r="Q203" i="7"/>
  <c r="P203" i="7"/>
  <c r="Q191" i="7"/>
  <c r="P191" i="7"/>
  <c r="K180" i="7"/>
  <c r="K204" i="7"/>
  <c r="K192" i="7"/>
  <c r="Q271" i="1"/>
  <c r="K272" i="1"/>
  <c r="L272" i="6"/>
  <c r="N82" i="1"/>
  <c r="G82" i="1"/>
  <c r="L251" i="6"/>
  <c r="L252" i="6" s="1"/>
  <c r="P271" i="1"/>
  <c r="N251" i="7"/>
  <c r="P270" i="1"/>
  <c r="Q270" i="1"/>
  <c r="N238" i="1"/>
  <c r="L250" i="1"/>
  <c r="L251" i="1" s="1"/>
  <c r="L252" i="1" s="1"/>
  <c r="L253" i="1" s="1"/>
  <c r="L254" i="1" s="1"/>
  <c r="L255" i="1" s="1"/>
  <c r="L256" i="1" s="1"/>
  <c r="L257" i="1" s="1"/>
  <c r="L258" i="1" s="1"/>
  <c r="L259" i="1" s="1"/>
  <c r="L260" i="1" s="1"/>
  <c r="L261" i="1" s="1"/>
  <c r="L262" i="1"/>
  <c r="L263" i="1" s="1"/>
  <c r="L263" i="7"/>
  <c r="L264" i="7" s="1"/>
  <c r="L265" i="7" s="1"/>
  <c r="L266" i="7" s="1"/>
  <c r="Q269" i="1"/>
  <c r="P269" i="1"/>
  <c r="G238" i="1"/>
  <c r="N262" i="6"/>
  <c r="P268" i="1"/>
  <c r="Q268" i="1"/>
  <c r="P251" i="6"/>
  <c r="Q251" i="6"/>
  <c r="K252" i="6"/>
  <c r="P227" i="7"/>
  <c r="Q227" i="7"/>
  <c r="P215" i="7"/>
  <c r="Q215" i="7"/>
  <c r="Q263" i="6"/>
  <c r="P263" i="6"/>
  <c r="Q239" i="7"/>
  <c r="P239" i="7"/>
  <c r="P263" i="7"/>
  <c r="Q263" i="7"/>
  <c r="Q267" i="1"/>
  <c r="P267" i="1"/>
  <c r="P251" i="7"/>
  <c r="Q251" i="7"/>
  <c r="K228" i="7"/>
  <c r="K216" i="7"/>
  <c r="K264" i="6"/>
  <c r="N264" i="6" s="1"/>
  <c r="K240" i="7"/>
  <c r="N240" i="7" s="1"/>
  <c r="K264" i="7"/>
  <c r="K252" i="7"/>
  <c r="N252" i="7" s="1"/>
  <c r="N239" i="7"/>
  <c r="Q266" i="1"/>
  <c r="P266" i="1"/>
  <c r="P264" i="1"/>
  <c r="Q264" i="1"/>
  <c r="N263" i="6"/>
  <c r="L239" i="1"/>
  <c r="L240" i="1" s="1"/>
  <c r="L241" i="1" s="1"/>
  <c r="L242" i="1" s="1"/>
  <c r="L243" i="1" s="1"/>
  <c r="L244" i="1" s="1"/>
  <c r="L245" i="1" s="1"/>
  <c r="L246" i="1" s="1"/>
  <c r="L247" i="1" s="1"/>
  <c r="L248" i="1" s="1"/>
  <c r="L249" i="1" s="1"/>
  <c r="L108" i="6"/>
  <c r="L228" i="6"/>
  <c r="N228" i="6" s="1"/>
  <c r="L59" i="1"/>
  <c r="N59" i="1" s="1"/>
  <c r="G118" i="1"/>
  <c r="G94" i="1"/>
  <c r="Q250" i="1"/>
  <c r="P250" i="1"/>
  <c r="Q235" i="1"/>
  <c r="Q236" i="1"/>
  <c r="Q237" i="1"/>
  <c r="P237" i="1"/>
  <c r="P236" i="1"/>
  <c r="P235" i="1"/>
  <c r="P232" i="1"/>
  <c r="P233" i="1"/>
  <c r="P234" i="1"/>
  <c r="P238" i="1"/>
  <c r="Q238" i="1"/>
  <c r="L216" i="6"/>
  <c r="N215" i="6"/>
  <c r="L253" i="7"/>
  <c r="L192" i="6"/>
  <c r="N191" i="6"/>
  <c r="L204" i="7"/>
  <c r="N203" i="7"/>
  <c r="L241" i="7"/>
  <c r="L204" i="6"/>
  <c r="N203" i="6"/>
  <c r="L226" i="1"/>
  <c r="G226" i="1"/>
  <c r="K251" i="1"/>
  <c r="L180" i="7"/>
  <c r="N179" i="7"/>
  <c r="L227" i="7"/>
  <c r="N226" i="7"/>
  <c r="L216" i="7"/>
  <c r="N215" i="7"/>
  <c r="K239" i="1"/>
  <c r="L192" i="7"/>
  <c r="N191" i="7"/>
  <c r="L179" i="6"/>
  <c r="N179" i="6" s="1"/>
  <c r="N178" i="6"/>
  <c r="L240" i="6"/>
  <c r="N239" i="6"/>
  <c r="Q171" i="6"/>
  <c r="P171" i="6"/>
  <c r="K172" i="6"/>
  <c r="K184" i="6"/>
  <c r="K194" i="6"/>
  <c r="P226" i="1"/>
  <c r="L48" i="7"/>
  <c r="N47" i="7"/>
  <c r="N118" i="1"/>
  <c r="G46" i="1"/>
  <c r="N94" i="1"/>
  <c r="L95" i="1"/>
  <c r="Q228" i="1"/>
  <c r="Q226" i="1"/>
  <c r="P228" i="1"/>
  <c r="P127" i="1"/>
  <c r="Q127" i="1"/>
  <c r="K85" i="1"/>
  <c r="L60" i="1"/>
  <c r="N23" i="1"/>
  <c r="L143" i="1"/>
  <c r="L144" i="1" s="1"/>
  <c r="G178" i="1"/>
  <c r="L145" i="7"/>
  <c r="L146" i="7" s="1"/>
  <c r="L191" i="1"/>
  <c r="L192" i="1" s="1"/>
  <c r="G191" i="1"/>
  <c r="N143" i="7"/>
  <c r="N166" i="1"/>
  <c r="L156" i="6"/>
  <c r="L157" i="6" s="1"/>
  <c r="L158" i="6" s="1"/>
  <c r="N158" i="6" s="1"/>
  <c r="L167" i="1"/>
  <c r="L168" i="1" s="1"/>
  <c r="P190" i="1"/>
  <c r="N190" i="1"/>
  <c r="G190" i="1"/>
  <c r="K191" i="1"/>
  <c r="L179" i="1"/>
  <c r="N179" i="1" s="1"/>
  <c r="N142" i="1"/>
  <c r="G142" i="1"/>
  <c r="Q202" i="1"/>
  <c r="P179" i="1"/>
  <c r="P178" i="1"/>
  <c r="P202" i="1"/>
  <c r="Q178" i="1"/>
  <c r="Q179" i="1"/>
  <c r="N131" i="7"/>
  <c r="G166" i="1"/>
  <c r="N130" i="7"/>
  <c r="L133" i="7"/>
  <c r="L134" i="7" s="1"/>
  <c r="Q129" i="1"/>
  <c r="Q128" i="1"/>
  <c r="Q190" i="1"/>
  <c r="P129" i="1"/>
  <c r="P128" i="1"/>
  <c r="Q214" i="1"/>
  <c r="P166" i="1"/>
  <c r="Q166" i="1"/>
  <c r="Q180" i="1"/>
  <c r="P180" i="1"/>
  <c r="K215" i="1"/>
  <c r="K167" i="1"/>
  <c r="P130" i="1"/>
  <c r="P214" i="1"/>
  <c r="P142" i="1"/>
  <c r="Q142" i="1"/>
  <c r="P231" i="1"/>
  <c r="P230" i="1"/>
  <c r="Q130" i="1"/>
  <c r="L214" i="1"/>
  <c r="L215" i="1" s="1"/>
  <c r="L202" i="1"/>
  <c r="N202" i="1" s="1"/>
  <c r="G202" i="1"/>
  <c r="K143" i="1"/>
  <c r="K131" i="1"/>
  <c r="G203" i="1"/>
  <c r="N143" i="6"/>
  <c r="L144" i="6"/>
  <c r="Q181" i="1"/>
  <c r="P181" i="1"/>
  <c r="K63" i="1"/>
  <c r="K36" i="1"/>
  <c r="G107" i="1"/>
  <c r="L107" i="1"/>
  <c r="N107" i="7"/>
  <c r="L108" i="7"/>
  <c r="G119" i="1"/>
  <c r="L119" i="1"/>
  <c r="N84" i="7"/>
  <c r="L85" i="7"/>
  <c r="G183" i="1"/>
  <c r="N71" i="7"/>
  <c r="L72" i="7"/>
  <c r="N61" i="6"/>
  <c r="K182" i="1"/>
  <c r="G133" i="1"/>
  <c r="L132" i="6"/>
  <c r="G47" i="1"/>
  <c r="L47" i="1"/>
  <c r="N83" i="6"/>
  <c r="L84" i="6"/>
  <c r="N70" i="6"/>
  <c r="L71" i="6"/>
  <c r="G132" i="1"/>
  <c r="G113" i="1"/>
  <c r="G198" i="1"/>
  <c r="N35" i="6"/>
  <c r="L36" i="6"/>
  <c r="G70" i="1"/>
  <c r="L70" i="1"/>
  <c r="G116" i="1"/>
  <c r="L96" i="6"/>
  <c r="N95" i="6"/>
  <c r="Q154" i="1"/>
  <c r="Q203" i="1"/>
  <c r="P154" i="1"/>
  <c r="P203" i="1"/>
  <c r="G154" i="1"/>
  <c r="L154" i="1"/>
  <c r="N155" i="7"/>
  <c r="L156" i="7"/>
  <c r="K155" i="1"/>
  <c r="K204" i="1"/>
  <c r="N167" i="6"/>
  <c r="L168" i="6"/>
  <c r="N167" i="7"/>
  <c r="L168" i="7"/>
  <c r="Q131" i="1" a="1"/>
  <c r="Q180" i="7" a="1"/>
  <c r="Q229" i="6" a="1"/>
  <c r="Q252" i="6" a="1"/>
  <c r="Q251" i="1" a="1"/>
  <c r="Q252" i="7" a="1"/>
  <c r="Q215" i="1" a="1"/>
  <c r="Q264" i="7" a="1"/>
  <c r="Q240" i="6" a="1"/>
  <c r="Q234" i="1" a="1"/>
  <c r="P228" i="7" a="1"/>
  <c r="P204" i="7" a="1"/>
  <c r="P216" i="6" a="1"/>
  <c r="P264" i="6" a="1"/>
  <c r="P240" i="7" a="1"/>
  <c r="P180" i="7" a="1"/>
  <c r="Q167" i="1" a="1"/>
  <c r="P184" i="6" a="1"/>
  <c r="Q216" i="7" a="1"/>
  <c r="Q216" i="6" a="1"/>
  <c r="P215" i="1" a="1"/>
  <c r="Q272" i="1" a="1"/>
  <c r="P172" i="6" a="1"/>
  <c r="Q192" i="7" a="1"/>
  <c r="Q191" i="1" a="1"/>
  <c r="P182" i="1" a="1"/>
  <c r="Q240" i="7" a="1"/>
  <c r="Q172" i="6" a="1"/>
  <c r="P204" i="1" a="1"/>
  <c r="P194" i="6" a="1"/>
  <c r="P167" i="1" a="1"/>
  <c r="P206" i="6" a="1"/>
  <c r="P272" i="1" a="1"/>
  <c r="P264" i="7" a="1"/>
  <c r="Q264" i="6" a="1"/>
  <c r="Q184" i="6" a="1"/>
  <c r="P252" i="7" a="1"/>
  <c r="P240" i="6" a="1"/>
  <c r="Q143" i="1" a="1"/>
  <c r="Q204" i="1" a="1"/>
  <c r="P131" i="1" a="1"/>
  <c r="P155" i="1" a="1"/>
  <c r="P229" i="6" a="1"/>
  <c r="P192" i="7" a="1"/>
  <c r="Q206" i="6" a="1"/>
  <c r="P191" i="1" a="1"/>
  <c r="P252" i="6" a="1"/>
  <c r="Q204" i="7" a="1"/>
  <c r="P239" i="1" a="1"/>
  <c r="Q228" i="7" a="1"/>
  <c r="Q155" i="1" a="1"/>
  <c r="Q194" i="6" a="1"/>
  <c r="Q182" i="1" a="1"/>
  <c r="P216" i="7" a="1"/>
  <c r="L121" i="7" l="1"/>
  <c r="L49" i="6"/>
  <c r="L131" i="1"/>
  <c r="N131" i="1" s="1"/>
  <c r="N83" i="1"/>
  <c r="L121" i="6"/>
  <c r="N121" i="6" s="1"/>
  <c r="N35" i="1"/>
  <c r="N24" i="7"/>
  <c r="N96" i="7"/>
  <c r="L38" i="7"/>
  <c r="P206" i="6"/>
  <c r="Q206" i="6"/>
  <c r="Q240" i="6"/>
  <c r="P240" i="6"/>
  <c r="Q184" i="6"/>
  <c r="P184" i="6"/>
  <c r="Q229" i="6"/>
  <c r="P229" i="6"/>
  <c r="P216" i="6"/>
  <c r="Q216" i="6"/>
  <c r="P194" i="6"/>
  <c r="Q194" i="6"/>
  <c r="L26" i="6"/>
  <c r="N25" i="6"/>
  <c r="K207" i="6"/>
  <c r="K241" i="6"/>
  <c r="K230" i="6"/>
  <c r="K217" i="6"/>
  <c r="N62" i="7"/>
  <c r="L63" i="7"/>
  <c r="N279" i="7"/>
  <c r="L280" i="7"/>
  <c r="N280" i="7" s="1"/>
  <c r="N278" i="6"/>
  <c r="L279" i="6"/>
  <c r="N251" i="6"/>
  <c r="N277" i="1"/>
  <c r="L278" i="1"/>
  <c r="Q192" i="7"/>
  <c r="P192" i="7"/>
  <c r="P204" i="7"/>
  <c r="Q204" i="7"/>
  <c r="Q180" i="7"/>
  <c r="P180" i="7"/>
  <c r="K193" i="7"/>
  <c r="N180" i="7"/>
  <c r="K205" i="7"/>
  <c r="K181" i="7"/>
  <c r="Q272" i="1"/>
  <c r="P272" i="1"/>
  <c r="L273" i="6"/>
  <c r="K273" i="1"/>
  <c r="L180" i="6"/>
  <c r="N180" i="6" s="1"/>
  <c r="N262" i="1"/>
  <c r="N250" i="1"/>
  <c r="N263" i="7"/>
  <c r="N264" i="7"/>
  <c r="L229" i="6"/>
  <c r="N229" i="6" s="1"/>
  <c r="Q252" i="6"/>
  <c r="P252" i="6"/>
  <c r="K253" i="6"/>
  <c r="K254" i="6" s="1"/>
  <c r="Q252" i="7"/>
  <c r="P252" i="7"/>
  <c r="P228" i="7"/>
  <c r="Q228" i="7"/>
  <c r="Q264" i="7"/>
  <c r="P264" i="7"/>
  <c r="P240" i="7"/>
  <c r="Q240" i="7"/>
  <c r="Q264" i="6"/>
  <c r="P264" i="6"/>
  <c r="Q216" i="7"/>
  <c r="P216" i="7"/>
  <c r="K253" i="7"/>
  <c r="N253" i="7" s="1"/>
  <c r="K229" i="7"/>
  <c r="K265" i="7"/>
  <c r="K241" i="7"/>
  <c r="N241" i="7" s="1"/>
  <c r="K265" i="6"/>
  <c r="K217" i="7"/>
  <c r="L267" i="7"/>
  <c r="L268" i="7" s="1"/>
  <c r="L269" i="7" s="1"/>
  <c r="L270" i="7" s="1"/>
  <c r="L264" i="1"/>
  <c r="L265" i="1" s="1"/>
  <c r="N263" i="1"/>
  <c r="N108" i="6"/>
  <c r="L109" i="6"/>
  <c r="Q251" i="1"/>
  <c r="P239" i="1"/>
  <c r="L193" i="7"/>
  <c r="N192" i="7"/>
  <c r="K252" i="1"/>
  <c r="N251" i="1"/>
  <c r="K240" i="1"/>
  <c r="N239" i="1"/>
  <c r="L242" i="7"/>
  <c r="L217" i="6"/>
  <c r="N216" i="6"/>
  <c r="L254" i="7"/>
  <c r="L181" i="7"/>
  <c r="L217" i="7"/>
  <c r="N216" i="7"/>
  <c r="L205" i="7"/>
  <c r="N204" i="7"/>
  <c r="L227" i="1"/>
  <c r="N226" i="1"/>
  <c r="L228" i="7"/>
  <c r="N227" i="7"/>
  <c r="L193" i="6"/>
  <c r="N192" i="6"/>
  <c r="L205" i="6"/>
  <c r="N204" i="6"/>
  <c r="L253" i="6"/>
  <c r="N252" i="6"/>
  <c r="L241" i="6"/>
  <c r="N240" i="6"/>
  <c r="P172" i="6"/>
  <c r="Q172" i="6"/>
  <c r="K173" i="6"/>
  <c r="K195" i="6"/>
  <c r="K185" i="6"/>
  <c r="N95" i="1"/>
  <c r="L96" i="1"/>
  <c r="L39" i="7"/>
  <c r="N38" i="7"/>
  <c r="L49" i="7"/>
  <c r="N48" i="7"/>
  <c r="L61" i="1"/>
  <c r="N60" i="1"/>
  <c r="N143" i="1"/>
  <c r="N85" i="1"/>
  <c r="N24" i="1"/>
  <c r="L25" i="1"/>
  <c r="K86" i="1"/>
  <c r="K87" i="1" s="1"/>
  <c r="N84" i="1"/>
  <c r="N191" i="1"/>
  <c r="L180" i="1"/>
  <c r="L181" i="1" s="1"/>
  <c r="N145" i="7"/>
  <c r="L159" i="6"/>
  <c r="L160" i="6" s="1"/>
  <c r="N157" i="6"/>
  <c r="N156" i="6"/>
  <c r="N167" i="1"/>
  <c r="P191" i="1"/>
  <c r="Q191" i="1"/>
  <c r="N133" i="7"/>
  <c r="K192" i="1"/>
  <c r="N192" i="1" s="1"/>
  <c r="Q215" i="1"/>
  <c r="P215" i="1"/>
  <c r="Q167" i="1"/>
  <c r="P167" i="1"/>
  <c r="L203" i="1"/>
  <c r="L204" i="1" s="1"/>
  <c r="L205" i="1" s="1"/>
  <c r="L206" i="1" s="1"/>
  <c r="L207" i="1" s="1"/>
  <c r="L208" i="1" s="1"/>
  <c r="L209" i="1" s="1"/>
  <c r="L210" i="1" s="1"/>
  <c r="K216" i="1"/>
  <c r="N214" i="1"/>
  <c r="K168" i="1"/>
  <c r="Q131" i="1"/>
  <c r="P131" i="1"/>
  <c r="Q143" i="1"/>
  <c r="L132" i="1"/>
  <c r="L133" i="1" s="1"/>
  <c r="K132" i="1"/>
  <c r="K144" i="1"/>
  <c r="N144" i="6"/>
  <c r="L145" i="6"/>
  <c r="N146" i="7"/>
  <c r="L147" i="7"/>
  <c r="L145" i="1"/>
  <c r="Q182" i="1"/>
  <c r="P182" i="1"/>
  <c r="L90" i="1"/>
  <c r="N36" i="6"/>
  <c r="L37" i="6"/>
  <c r="N71" i="6"/>
  <c r="L72" i="6"/>
  <c r="N108" i="7"/>
  <c r="L109" i="7"/>
  <c r="N107" i="1"/>
  <c r="L108" i="1"/>
  <c r="L39" i="1"/>
  <c r="L193" i="1"/>
  <c r="N121" i="7"/>
  <c r="L122" i="7"/>
  <c r="L86" i="7"/>
  <c r="N85" i="7"/>
  <c r="N97" i="7"/>
  <c r="L98" i="7"/>
  <c r="L73" i="7"/>
  <c r="N72" i="7"/>
  <c r="N84" i="6"/>
  <c r="L85" i="6"/>
  <c r="K183" i="1"/>
  <c r="K64" i="1"/>
  <c r="N47" i="1"/>
  <c r="L48" i="1"/>
  <c r="N96" i="6"/>
  <c r="L97" i="6"/>
  <c r="L26" i="7"/>
  <c r="N25" i="7"/>
  <c r="L63" i="6"/>
  <c r="N62" i="6"/>
  <c r="L50" i="6"/>
  <c r="N49" i="6"/>
  <c r="N119" i="1"/>
  <c r="L120" i="1"/>
  <c r="N70" i="1"/>
  <c r="L71" i="1"/>
  <c r="N132" i="6"/>
  <c r="L133" i="6"/>
  <c r="K37" i="1"/>
  <c r="N36" i="1"/>
  <c r="P155" i="1"/>
  <c r="Q155" i="1"/>
  <c r="Q234" i="1"/>
  <c r="P204" i="1"/>
  <c r="Q204" i="1"/>
  <c r="L169" i="1"/>
  <c r="K156" i="1"/>
  <c r="N154" i="1"/>
  <c r="L155" i="1"/>
  <c r="L169" i="6"/>
  <c r="N168" i="6"/>
  <c r="K205" i="1"/>
  <c r="N168" i="7"/>
  <c r="L169" i="7"/>
  <c r="N169" i="7" s="1"/>
  <c r="N134" i="7"/>
  <c r="L135" i="7"/>
  <c r="N156" i="7"/>
  <c r="L157" i="7"/>
  <c r="L216" i="1"/>
  <c r="N215" i="1"/>
  <c r="P195" i="6" a="1"/>
  <c r="Q216" i="1" a="1"/>
  <c r="P217" i="6" a="1"/>
  <c r="Q230" i="6" a="1"/>
  <c r="Q185" i="6" a="1"/>
  <c r="Q144" i="1" a="1"/>
  <c r="P241" i="7" a="1"/>
  <c r="Q156" i="1" a="1"/>
  <c r="Q217" i="7" a="1"/>
  <c r="P173" i="6" a="1"/>
  <c r="P265" i="6" a="1"/>
  <c r="P168" i="1" a="1"/>
  <c r="Q205" i="1" a="1"/>
  <c r="P181" i="7" a="1"/>
  <c r="Q168" i="1" a="1"/>
  <c r="P144" i="1" a="1"/>
  <c r="P265" i="7" a="1"/>
  <c r="P192" i="1" a="1"/>
  <c r="P205" i="1" a="1"/>
  <c r="P240" i="1" a="1"/>
  <c r="Q195" i="6" a="1"/>
  <c r="P183" i="1" a="1"/>
  <c r="Q183" i="1" a="1"/>
  <c r="Q205" i="7" a="1"/>
  <c r="Q132" i="1" a="1"/>
  <c r="P217" i="7" a="1"/>
  <c r="P273" i="1" a="1"/>
  <c r="Q253" i="6" a="1"/>
  <c r="Q217" i="6" a="1"/>
  <c r="Q252" i="1" a="1"/>
  <c r="P253" i="6" a="1"/>
  <c r="Q273" i="1" a="1"/>
  <c r="Q253" i="7" a="1"/>
  <c r="P132" i="1" a="1"/>
  <c r="P230" i="6" a="1"/>
  <c r="Q241" i="7" a="1"/>
  <c r="Q265" i="7" a="1"/>
  <c r="Q192" i="1" a="1"/>
  <c r="P185" i="6" a="1"/>
  <c r="P241" i="6" a="1"/>
  <c r="Q193" i="7" a="1"/>
  <c r="Q241" i="6" a="1"/>
  <c r="P193" i="7" a="1"/>
  <c r="P205" i="7" a="1"/>
  <c r="Q181" i="7" a="1"/>
  <c r="P207" i="6" a="1"/>
  <c r="P216" i="1" a="1"/>
  <c r="Q229" i="7" a="1"/>
  <c r="P156" i="1" a="1"/>
  <c r="Q173" i="6" a="1"/>
  <c r="Q207" i="6" a="1"/>
  <c r="P253" i="7" a="1"/>
  <c r="Q265" i="6" a="1"/>
  <c r="P229" i="7" a="1"/>
  <c r="L122" i="6" l="1"/>
  <c r="L181" i="6"/>
  <c r="Q217" i="6"/>
  <c r="P217" i="6"/>
  <c r="P207" i="6"/>
  <c r="Q207" i="6"/>
  <c r="Q185" i="6"/>
  <c r="P185" i="6"/>
  <c r="Q195" i="6"/>
  <c r="P195" i="6"/>
  <c r="Q241" i="6"/>
  <c r="P241" i="6"/>
  <c r="Q230" i="6"/>
  <c r="P230" i="6"/>
  <c r="N63" i="7"/>
  <c r="L64" i="7"/>
  <c r="K218" i="6"/>
  <c r="K208" i="6"/>
  <c r="K242" i="6"/>
  <c r="N181" i="7"/>
  <c r="K231" i="6"/>
  <c r="L27" i="6"/>
  <c r="N26" i="6"/>
  <c r="L281" i="7"/>
  <c r="N281" i="7" s="1"/>
  <c r="N279" i="6"/>
  <c r="L280" i="6"/>
  <c r="L281" i="6" s="1"/>
  <c r="N278" i="1"/>
  <c r="L279" i="1"/>
  <c r="Q181" i="7"/>
  <c r="P181" i="7"/>
  <c r="Q205" i="7"/>
  <c r="P205" i="7"/>
  <c r="P193" i="7"/>
  <c r="Q193" i="7"/>
  <c r="K182" i="7"/>
  <c r="K206" i="7"/>
  <c r="K194" i="7"/>
  <c r="Q273" i="1"/>
  <c r="P273" i="1"/>
  <c r="L271" i="7"/>
  <c r="L272" i="7" s="1"/>
  <c r="L273" i="7" s="1"/>
  <c r="L230" i="6"/>
  <c r="N230" i="6" s="1"/>
  <c r="Q253" i="6"/>
  <c r="P253" i="6"/>
  <c r="Q265" i="7"/>
  <c r="P265" i="7"/>
  <c r="P229" i="7"/>
  <c r="Q229" i="7"/>
  <c r="P253" i="7"/>
  <c r="Q253" i="7"/>
  <c r="P217" i="7"/>
  <c r="Q217" i="7"/>
  <c r="P241" i="7"/>
  <c r="Q241" i="7"/>
  <c r="P265" i="6"/>
  <c r="Q265" i="6"/>
  <c r="K266" i="7"/>
  <c r="N265" i="7"/>
  <c r="K230" i="7"/>
  <c r="K254" i="7"/>
  <c r="N254" i="7" s="1"/>
  <c r="K218" i="7"/>
  <c r="K242" i="7"/>
  <c r="K266" i="6"/>
  <c r="K267" i="6" s="1"/>
  <c r="K268" i="6" s="1"/>
  <c r="K269" i="6" s="1"/>
  <c r="N265" i="6"/>
  <c r="N265" i="1"/>
  <c r="L266" i="1"/>
  <c r="N264" i="1"/>
  <c r="N109" i="6"/>
  <c r="L110" i="6"/>
  <c r="L182" i="7"/>
  <c r="P240" i="1"/>
  <c r="Q252" i="1"/>
  <c r="L229" i="7"/>
  <c r="N228" i="7"/>
  <c r="L182" i="6"/>
  <c r="N181" i="6"/>
  <c r="L228" i="1"/>
  <c r="N227" i="1"/>
  <c r="K241" i="1"/>
  <c r="N240" i="1"/>
  <c r="L255" i="7"/>
  <c r="K253" i="1"/>
  <c r="N252" i="1"/>
  <c r="L206" i="6"/>
  <c r="N205" i="6"/>
  <c r="L206" i="7"/>
  <c r="N205" i="7"/>
  <c r="L218" i="6"/>
  <c r="N217" i="6"/>
  <c r="L194" i="7"/>
  <c r="N193" i="7"/>
  <c r="L194" i="6"/>
  <c r="N193" i="6"/>
  <c r="L218" i="7"/>
  <c r="N217" i="7"/>
  <c r="L243" i="7"/>
  <c r="L242" i="6"/>
  <c r="N241" i="6"/>
  <c r="L254" i="6"/>
  <c r="N253" i="6"/>
  <c r="P173" i="6"/>
  <c r="Q173" i="6"/>
  <c r="K174" i="6"/>
  <c r="K196" i="6"/>
  <c r="K186" i="6"/>
  <c r="N180" i="1"/>
  <c r="L40" i="7"/>
  <c r="N39" i="7"/>
  <c r="L97" i="1"/>
  <c r="N96" i="1"/>
  <c r="N49" i="7"/>
  <c r="L50" i="7"/>
  <c r="N86" i="1"/>
  <c r="N25" i="1"/>
  <c r="L26" i="1"/>
  <c r="L62" i="1"/>
  <c r="N61" i="1"/>
  <c r="N159" i="6"/>
  <c r="P192" i="1"/>
  <c r="Q192" i="1"/>
  <c r="K193" i="1"/>
  <c r="N193" i="1" s="1"/>
  <c r="N204" i="1"/>
  <c r="N203" i="1"/>
  <c r="Q216" i="1"/>
  <c r="P216" i="1"/>
  <c r="Q168" i="1"/>
  <c r="P168" i="1"/>
  <c r="K217" i="1"/>
  <c r="K169" i="1"/>
  <c r="N169" i="1" s="1"/>
  <c r="N168" i="1"/>
  <c r="Q144" i="1"/>
  <c r="P144" i="1"/>
  <c r="Q132" i="1"/>
  <c r="P132" i="1"/>
  <c r="K145" i="1"/>
  <c r="N144" i="1"/>
  <c r="K133" i="1"/>
  <c r="N133" i="1" s="1"/>
  <c r="N132" i="1"/>
  <c r="L148" i="7"/>
  <c r="N147" i="7"/>
  <c r="L146" i="1"/>
  <c r="L146" i="6"/>
  <c r="N145" i="6"/>
  <c r="P183" i="1"/>
  <c r="Q183" i="1"/>
  <c r="L72" i="1"/>
  <c r="N71" i="1"/>
  <c r="L74" i="7"/>
  <c r="N73" i="7"/>
  <c r="K38" i="1"/>
  <c r="N37" i="1"/>
  <c r="L182" i="1"/>
  <c r="N181" i="1"/>
  <c r="L51" i="6"/>
  <c r="N50" i="6"/>
  <c r="L86" i="6"/>
  <c r="N85" i="6"/>
  <c r="N98" i="7"/>
  <c r="L99" i="7"/>
  <c r="N122" i="7"/>
  <c r="L123" i="7"/>
  <c r="L110" i="7"/>
  <c r="N109" i="7"/>
  <c r="K88" i="1"/>
  <c r="N87" i="1"/>
  <c r="L98" i="6"/>
  <c r="N97" i="6"/>
  <c r="K184" i="1"/>
  <c r="L87" i="7"/>
  <c r="N86" i="7"/>
  <c r="L121" i="1"/>
  <c r="N120" i="1"/>
  <c r="L49" i="1"/>
  <c r="N48" i="1"/>
  <c r="L38" i="6"/>
  <c r="N37" i="6"/>
  <c r="L91" i="1"/>
  <c r="K65" i="1"/>
  <c r="L194" i="1"/>
  <c r="L134" i="1"/>
  <c r="N133" i="6"/>
  <c r="L134" i="6"/>
  <c r="L73" i="6"/>
  <c r="N72" i="6"/>
  <c r="N63" i="6"/>
  <c r="L64" i="6"/>
  <c r="N122" i="6"/>
  <c r="L123" i="6"/>
  <c r="L27" i="7"/>
  <c r="N26" i="7"/>
  <c r="L40" i="1"/>
  <c r="L109" i="1"/>
  <c r="N108" i="1"/>
  <c r="P205" i="1"/>
  <c r="Q205" i="1"/>
  <c r="P156" i="1"/>
  <c r="Q156" i="1"/>
  <c r="L170" i="6"/>
  <c r="N170" i="6" s="1"/>
  <c r="N169" i="6"/>
  <c r="N135" i="7"/>
  <c r="L136" i="7"/>
  <c r="K206" i="1"/>
  <c r="N205" i="1"/>
  <c r="N155" i="1"/>
  <c r="L156" i="1"/>
  <c r="N160" i="6"/>
  <c r="L161" i="6"/>
  <c r="L170" i="7"/>
  <c r="N170" i="7" s="1"/>
  <c r="L211" i="1"/>
  <c r="K157" i="1"/>
  <c r="N216" i="1"/>
  <c r="L217" i="1"/>
  <c r="N157" i="7"/>
  <c r="L158" i="7"/>
  <c r="L170" i="1"/>
  <c r="Q241" i="1" a="1"/>
  <c r="Q218" i="6" a="1"/>
  <c r="Q231" i="6" a="1"/>
  <c r="P242" i="7" a="1"/>
  <c r="P194" i="7" a="1"/>
  <c r="P193" i="1" a="1"/>
  <c r="P169" i="1" a="1"/>
  <c r="Q133" i="1" a="1"/>
  <c r="P241" i="1" a="1"/>
  <c r="Q206" i="7" a="1"/>
  <c r="P231" i="6" a="1"/>
  <c r="Q182" i="7" a="1"/>
  <c r="P218" i="7" a="1"/>
  <c r="Q208" i="6" a="1"/>
  <c r="Q269" i="6" a="1"/>
  <c r="P266" i="6" a="1"/>
  <c r="P217" i="1" a="1"/>
  <c r="P208" i="6" a="1"/>
  <c r="P157" i="1" a="1"/>
  <c r="Q266" i="7" a="1"/>
  <c r="Q145" i="1" a="1"/>
  <c r="P186" i="6" a="1"/>
  <c r="Q218" i="7" a="1"/>
  <c r="P174" i="6" a="1"/>
  <c r="Q242" i="6" a="1"/>
  <c r="P218" i="6" a="1"/>
  <c r="P182" i="7" a="1"/>
  <c r="Q266" i="6" a="1"/>
  <c r="P145" i="1" a="1"/>
  <c r="Q230" i="7" a="1"/>
  <c r="Q268" i="6" a="1"/>
  <c r="P266" i="7" a="1"/>
  <c r="Q254" i="7" a="1"/>
  <c r="Q157" i="1" a="1"/>
  <c r="Q206" i="1" a="1"/>
  <c r="P206" i="1" a="1"/>
  <c r="Q193" i="1" a="1"/>
  <c r="P242" i="6" a="1"/>
  <c r="Q253" i="1" a="1"/>
  <c r="P254" i="7" a="1"/>
  <c r="P269" i="6" a="1"/>
  <c r="P253" i="1" a="1"/>
  <c r="P133" i="1" a="1"/>
  <c r="P230" i="7" a="1"/>
  <c r="Q169" i="1" a="1"/>
  <c r="Q184" i="1" a="1"/>
  <c r="P196" i="6" a="1"/>
  <c r="Q254" i="6" a="1"/>
  <c r="Q186" i="6" a="1"/>
  <c r="P254" i="6" a="1"/>
  <c r="Q174" i="6" a="1"/>
  <c r="Q242" i="7" a="1"/>
  <c r="P268" i="6" a="1"/>
  <c r="P206" i="7" a="1"/>
  <c r="Q194" i="7" a="1"/>
  <c r="P184" i="1" a="1"/>
  <c r="Q217" i="1" a="1"/>
  <c r="Q196" i="6" a="1"/>
  <c r="L282" i="6" l="1"/>
  <c r="N281" i="6"/>
  <c r="Q208" i="6"/>
  <c r="P208" i="6"/>
  <c r="P231" i="6"/>
  <c r="Q231" i="6"/>
  <c r="Q186" i="6"/>
  <c r="P186" i="6"/>
  <c r="P218" i="6"/>
  <c r="Q218" i="6"/>
  <c r="Q242" i="6"/>
  <c r="P242" i="6"/>
  <c r="Q196" i="6"/>
  <c r="P196" i="6"/>
  <c r="N27" i="6"/>
  <c r="L28" i="6"/>
  <c r="K209" i="6"/>
  <c r="K232" i="6"/>
  <c r="N182" i="7"/>
  <c r="K219" i="6"/>
  <c r="K243" i="6"/>
  <c r="N64" i="7"/>
  <c r="L65" i="7"/>
  <c r="L282" i="7"/>
  <c r="N280" i="6"/>
  <c r="N279" i="1"/>
  <c r="L280" i="1"/>
  <c r="P194" i="7"/>
  <c r="Q194" i="7"/>
  <c r="P206" i="7"/>
  <c r="Q206" i="7"/>
  <c r="Q182" i="7"/>
  <c r="P182" i="7"/>
  <c r="K195" i="7"/>
  <c r="K207" i="7"/>
  <c r="K183" i="7"/>
  <c r="L231" i="6"/>
  <c r="N231" i="6" s="1"/>
  <c r="Q269" i="6"/>
  <c r="K270" i="6"/>
  <c r="P269" i="6"/>
  <c r="N269" i="6"/>
  <c r="Q268" i="6"/>
  <c r="P268" i="6"/>
  <c r="P254" i="6"/>
  <c r="Q254" i="6"/>
  <c r="N268" i="6"/>
  <c r="K255" i="6"/>
  <c r="P254" i="7"/>
  <c r="Q254" i="7"/>
  <c r="Q230" i="7"/>
  <c r="P230" i="7"/>
  <c r="P266" i="7"/>
  <c r="Q266" i="7"/>
  <c r="Q266" i="6"/>
  <c r="P266" i="6"/>
  <c r="P242" i="7"/>
  <c r="Q242" i="7"/>
  <c r="P218" i="7"/>
  <c r="Q218" i="7"/>
  <c r="K255" i="7"/>
  <c r="N255" i="7" s="1"/>
  <c r="N266" i="1"/>
  <c r="L267" i="1"/>
  <c r="K231" i="7"/>
  <c r="K267" i="7"/>
  <c r="K268" i="7" s="1"/>
  <c r="K269" i="7" s="1"/>
  <c r="N266" i="7"/>
  <c r="N266" i="6"/>
  <c r="K243" i="7"/>
  <c r="N243" i="7" s="1"/>
  <c r="K219" i="7"/>
  <c r="N242" i="7"/>
  <c r="L183" i="7"/>
  <c r="L184" i="7" s="1"/>
  <c r="L111" i="6"/>
  <c r="N110" i="6"/>
  <c r="Q253" i="1"/>
  <c r="P253" i="1"/>
  <c r="Q241" i="1"/>
  <c r="P241" i="1"/>
  <c r="L244" i="7"/>
  <c r="L219" i="6"/>
  <c r="N218" i="6"/>
  <c r="K254" i="1"/>
  <c r="N253" i="1"/>
  <c r="N228" i="1"/>
  <c r="L229" i="1"/>
  <c r="L219" i="7"/>
  <c r="N218" i="7"/>
  <c r="L207" i="7"/>
  <c r="N206" i="7"/>
  <c r="L256" i="7"/>
  <c r="L183" i="6"/>
  <c r="N182" i="6"/>
  <c r="L195" i="6"/>
  <c r="N194" i="6"/>
  <c r="L207" i="6"/>
  <c r="N206" i="6"/>
  <c r="L230" i="7"/>
  <c r="N229" i="7"/>
  <c r="L195" i="7"/>
  <c r="N194" i="7"/>
  <c r="K242" i="1"/>
  <c r="N241" i="1"/>
  <c r="L255" i="6"/>
  <c r="N254" i="6"/>
  <c r="L243" i="6"/>
  <c r="N242" i="6"/>
  <c r="P174" i="6"/>
  <c r="Q174" i="6"/>
  <c r="K187" i="6"/>
  <c r="K175" i="6"/>
  <c r="K197" i="6"/>
  <c r="L98" i="1"/>
  <c r="N97" i="1"/>
  <c r="N50" i="7"/>
  <c r="L51" i="7"/>
  <c r="L41" i="7"/>
  <c r="N40" i="7"/>
  <c r="L27" i="1"/>
  <c r="N26" i="1"/>
  <c r="L63" i="1"/>
  <c r="N62" i="1"/>
  <c r="Q193" i="1"/>
  <c r="P193" i="1"/>
  <c r="K194" i="1"/>
  <c r="N194" i="1" s="1"/>
  <c r="Q217" i="1"/>
  <c r="P217" i="1"/>
  <c r="Q169" i="1"/>
  <c r="P169" i="1"/>
  <c r="K218" i="1"/>
  <c r="K170" i="1"/>
  <c r="Q145" i="1"/>
  <c r="P145" i="1"/>
  <c r="Q133" i="1"/>
  <c r="P133" i="1"/>
  <c r="K146" i="1"/>
  <c r="N145" i="1"/>
  <c r="K134" i="1"/>
  <c r="N134" i="1" s="1"/>
  <c r="N146" i="6"/>
  <c r="L147" i="6"/>
  <c r="L147" i="1"/>
  <c r="L149" i="7"/>
  <c r="N148" i="7"/>
  <c r="Q184" i="1"/>
  <c r="P184" i="1"/>
  <c r="K66" i="1"/>
  <c r="L99" i="6"/>
  <c r="N98" i="6"/>
  <c r="N51" i="6"/>
  <c r="L52" i="6"/>
  <c r="L75" i="7"/>
  <c r="N74" i="7"/>
  <c r="N109" i="1"/>
  <c r="L110" i="1"/>
  <c r="L39" i="6"/>
  <c r="N38" i="6"/>
  <c r="L124" i="7"/>
  <c r="N123" i="7"/>
  <c r="L41" i="1"/>
  <c r="L74" i="6"/>
  <c r="N73" i="6"/>
  <c r="L135" i="1"/>
  <c r="L50" i="1"/>
  <c r="N49" i="1"/>
  <c r="L100" i="7"/>
  <c r="N99" i="7"/>
  <c r="K89" i="1"/>
  <c r="N88" i="1"/>
  <c r="N72" i="1"/>
  <c r="L73" i="1"/>
  <c r="L195" i="1"/>
  <c r="N121" i="1"/>
  <c r="L122" i="1"/>
  <c r="N87" i="7"/>
  <c r="L88" i="7"/>
  <c r="N27" i="7"/>
  <c r="L28" i="7"/>
  <c r="N123" i="6"/>
  <c r="L124" i="6"/>
  <c r="L92" i="1"/>
  <c r="N182" i="1"/>
  <c r="L183" i="1"/>
  <c r="L65" i="6"/>
  <c r="N64" i="6"/>
  <c r="N134" i="6"/>
  <c r="L135" i="6"/>
  <c r="K185" i="1"/>
  <c r="N110" i="7"/>
  <c r="L111" i="7"/>
  <c r="N86" i="6"/>
  <c r="L87" i="6"/>
  <c r="K39" i="1"/>
  <c r="N38" i="1"/>
  <c r="P157" i="1"/>
  <c r="Q157" i="1"/>
  <c r="P206" i="1"/>
  <c r="Q206" i="1"/>
  <c r="L159" i="7"/>
  <c r="N158" i="7"/>
  <c r="K158" i="1"/>
  <c r="L212" i="1"/>
  <c r="N161" i="6"/>
  <c r="L162" i="6"/>
  <c r="L163" i="6" s="1"/>
  <c r="K207" i="1"/>
  <c r="N206" i="1"/>
  <c r="N217" i="1"/>
  <c r="L218" i="1"/>
  <c r="N136" i="7"/>
  <c r="L137" i="7"/>
  <c r="L171" i="1"/>
  <c r="L157" i="1"/>
  <c r="N156" i="1"/>
  <c r="L171" i="7"/>
  <c r="N171" i="7" s="1"/>
  <c r="L171" i="6"/>
  <c r="N171" i="6" s="1"/>
  <c r="P231" i="7" a="1"/>
  <c r="P219" i="7" a="1"/>
  <c r="P197" i="6" a="1"/>
  <c r="P146" i="1" a="1"/>
  <c r="Q243" i="6" a="1"/>
  <c r="P255" i="6" a="1"/>
  <c r="P219" i="6" a="1"/>
  <c r="Q242" i="1" a="1"/>
  <c r="Q207" i="1" a="1"/>
  <c r="P268" i="7" a="1"/>
  <c r="P134" i="1" a="1"/>
  <c r="Q219" i="6" a="1"/>
  <c r="Q269" i="7" a="1"/>
  <c r="P194" i="1" a="1"/>
  <c r="Q268" i="7" a="1"/>
  <c r="Q170" i="1" a="1"/>
  <c r="Q270" i="6" a="1"/>
  <c r="Q183" i="7" a="1"/>
  <c r="P183" i="7" a="1"/>
  <c r="P158" i="1" a="1"/>
  <c r="P207" i="7" a="1"/>
  <c r="P218" i="1" a="1"/>
  <c r="P187" i="6" a="1"/>
  <c r="Q134" i="1" a="1"/>
  <c r="Q219" i="7" a="1"/>
  <c r="P170" i="1" a="1"/>
  <c r="Q146" i="1" a="1"/>
  <c r="P243" i="6" a="1"/>
  <c r="Q207" i="7" a="1"/>
  <c r="Q267" i="6" a="1"/>
  <c r="Q255" i="6" a="1"/>
  <c r="Q254" i="1" a="1"/>
  <c r="P185" i="1" a="1"/>
  <c r="Q197" i="6" a="1"/>
  <c r="Q209" i="6" a="1"/>
  <c r="P207" i="1" a="1"/>
  <c r="P254" i="1" a="1"/>
  <c r="P209" i="6" a="1"/>
  <c r="Q231" i="7" a="1"/>
  <c r="Q243" i="7" a="1"/>
  <c r="Q195" i="7" a="1"/>
  <c r="P270" i="6" a="1"/>
  <c r="P269" i="7" a="1"/>
  <c r="Q255" i="7" a="1"/>
  <c r="P267" i="6" a="1"/>
  <c r="P267" i="7" a="1"/>
  <c r="Q218" i="1" a="1"/>
  <c r="P255" i="7" a="1"/>
  <c r="Q232" i="6" a="1"/>
  <c r="P175" i="6" a="1"/>
  <c r="P242" i="1" a="1"/>
  <c r="Q158" i="1" a="1"/>
  <c r="Q267" i="7" a="1"/>
  <c r="Q194" i="1" a="1"/>
  <c r="P195" i="7" a="1"/>
  <c r="Q187" i="6" a="1"/>
  <c r="Q185" i="1" a="1"/>
  <c r="P232" i="6" a="1"/>
  <c r="P243" i="7" a="1"/>
  <c r="Q175" i="6" a="1"/>
  <c r="L283" i="7" l="1"/>
  <c r="N282" i="7"/>
  <c r="N282" i="6"/>
  <c r="L283" i="6"/>
  <c r="P232" i="6"/>
  <c r="Q232" i="6"/>
  <c r="Q197" i="6"/>
  <c r="P197" i="6"/>
  <c r="Q209" i="6"/>
  <c r="P209" i="6"/>
  <c r="Q187" i="6"/>
  <c r="P187" i="6"/>
  <c r="Q243" i="6"/>
  <c r="P243" i="6"/>
  <c r="P219" i="6"/>
  <c r="Q219" i="6"/>
  <c r="K233" i="6"/>
  <c r="N270" i="6"/>
  <c r="K271" i="6"/>
  <c r="K210" i="6"/>
  <c r="L29" i="6"/>
  <c r="N28" i="6"/>
  <c r="K244" i="6"/>
  <c r="K220" i="6"/>
  <c r="L66" i="7"/>
  <c r="N65" i="7"/>
  <c r="N280" i="1"/>
  <c r="L281" i="1"/>
  <c r="N281" i="1" s="1"/>
  <c r="Q183" i="7"/>
  <c r="P183" i="7"/>
  <c r="Q207" i="7"/>
  <c r="P207" i="7"/>
  <c r="Q195" i="7"/>
  <c r="P195" i="7"/>
  <c r="K184" i="7"/>
  <c r="K208" i="7"/>
  <c r="K196" i="7"/>
  <c r="L232" i="6"/>
  <c r="N232" i="6" s="1"/>
  <c r="Q269" i="7"/>
  <c r="P270" i="6"/>
  <c r="Q270" i="6"/>
  <c r="K270" i="7"/>
  <c r="P269" i="7"/>
  <c r="N269" i="7"/>
  <c r="P268" i="7"/>
  <c r="Q268" i="7"/>
  <c r="N268" i="7"/>
  <c r="P255" i="6"/>
  <c r="Q255" i="6"/>
  <c r="K256" i="6"/>
  <c r="N267" i="1"/>
  <c r="L268" i="1"/>
  <c r="Q231" i="7"/>
  <c r="P231" i="7"/>
  <c r="Q219" i="7"/>
  <c r="P219" i="7"/>
  <c r="Q243" i="7"/>
  <c r="P243" i="7"/>
  <c r="Q255" i="7"/>
  <c r="P255" i="7"/>
  <c r="P267" i="6"/>
  <c r="Q267" i="6"/>
  <c r="Q267" i="7"/>
  <c r="P267" i="7"/>
  <c r="K232" i="7"/>
  <c r="K220" i="7"/>
  <c r="K244" i="7"/>
  <c r="N244" i="7" s="1"/>
  <c r="K256" i="7"/>
  <c r="N256" i="7" s="1"/>
  <c r="N183" i="7"/>
  <c r="N267" i="6"/>
  <c r="N267" i="7"/>
  <c r="L112" i="6"/>
  <c r="N111" i="6"/>
  <c r="Q242" i="1"/>
  <c r="P242" i="1"/>
  <c r="Q254" i="1"/>
  <c r="P254" i="1"/>
  <c r="L196" i="7"/>
  <c r="N195" i="7"/>
  <c r="L196" i="6"/>
  <c r="N195" i="6"/>
  <c r="L220" i="7"/>
  <c r="N219" i="7"/>
  <c r="L245" i="7"/>
  <c r="L230" i="1"/>
  <c r="N229" i="1"/>
  <c r="L208" i="7"/>
  <c r="N207" i="7"/>
  <c r="L231" i="7"/>
  <c r="N230" i="7"/>
  <c r="L184" i="6"/>
  <c r="N183" i="6"/>
  <c r="L220" i="6"/>
  <c r="N219" i="6"/>
  <c r="L208" i="6"/>
  <c r="N207" i="6"/>
  <c r="K243" i="1"/>
  <c r="N242" i="1"/>
  <c r="L185" i="7"/>
  <c r="N184" i="7"/>
  <c r="L257" i="7"/>
  <c r="K255" i="1"/>
  <c r="N254" i="1"/>
  <c r="L256" i="6"/>
  <c r="N255" i="6"/>
  <c r="L244" i="6"/>
  <c r="N243" i="6"/>
  <c r="Q175" i="6"/>
  <c r="P175" i="6"/>
  <c r="K176" i="6"/>
  <c r="K188" i="6"/>
  <c r="K198" i="6"/>
  <c r="N41" i="7"/>
  <c r="L42" i="7"/>
  <c r="L52" i="7"/>
  <c r="N51" i="7"/>
  <c r="N98" i="1"/>
  <c r="L99" i="1"/>
  <c r="L64" i="1"/>
  <c r="N63" i="1"/>
  <c r="L28" i="1"/>
  <c r="N27" i="1"/>
  <c r="Q194" i="1"/>
  <c r="P194" i="1"/>
  <c r="K195" i="1"/>
  <c r="N195" i="1" s="1"/>
  <c r="Q218" i="1"/>
  <c r="P218" i="1"/>
  <c r="Q170" i="1"/>
  <c r="P170" i="1"/>
  <c r="K219" i="1"/>
  <c r="K171" i="1"/>
  <c r="N171" i="1" s="1"/>
  <c r="N170" i="1"/>
  <c r="Q146" i="1"/>
  <c r="P146" i="1"/>
  <c r="Q134" i="1"/>
  <c r="P134" i="1"/>
  <c r="K147" i="1"/>
  <c r="K135" i="1"/>
  <c r="N146" i="1"/>
  <c r="L150" i="7"/>
  <c r="N149" i="7"/>
  <c r="L148" i="1"/>
  <c r="L149" i="1" s="1"/>
  <c r="L150" i="1" s="1"/>
  <c r="L151" i="1" s="1"/>
  <c r="L152" i="1" s="1"/>
  <c r="L153" i="1" s="1"/>
  <c r="N147" i="6"/>
  <c r="L148" i="6"/>
  <c r="P185" i="1"/>
  <c r="Q185" i="1"/>
  <c r="N124" i="6"/>
  <c r="L125" i="6"/>
  <c r="N73" i="1"/>
  <c r="L74" i="1"/>
  <c r="K186" i="1"/>
  <c r="L66" i="6"/>
  <c r="N65" i="6"/>
  <c r="L136" i="1"/>
  <c r="L125" i="7"/>
  <c r="N124" i="7"/>
  <c r="N75" i="7"/>
  <c r="L76" i="7"/>
  <c r="N122" i="1"/>
  <c r="L123" i="1"/>
  <c r="K40" i="1"/>
  <c r="N39" i="1"/>
  <c r="L184" i="1"/>
  <c r="N183" i="1"/>
  <c r="N28" i="7"/>
  <c r="L29" i="7"/>
  <c r="L53" i="6"/>
  <c r="N52" i="6"/>
  <c r="K90" i="1"/>
  <c r="N89" i="1"/>
  <c r="N74" i="6"/>
  <c r="L75" i="6"/>
  <c r="N135" i="6"/>
  <c r="L136" i="6"/>
  <c r="L93" i="1"/>
  <c r="L89" i="7"/>
  <c r="N88" i="7"/>
  <c r="L111" i="1"/>
  <c r="N110" i="1"/>
  <c r="L88" i="6"/>
  <c r="N87" i="6"/>
  <c r="L196" i="1"/>
  <c r="N100" i="7"/>
  <c r="L101" i="7"/>
  <c r="N39" i="6"/>
  <c r="L40" i="6"/>
  <c r="K67" i="1"/>
  <c r="N111" i="7"/>
  <c r="L112" i="7"/>
  <c r="N50" i="1"/>
  <c r="L51" i="1"/>
  <c r="L42" i="1"/>
  <c r="L100" i="6"/>
  <c r="N99" i="6"/>
  <c r="P207" i="1"/>
  <c r="Q207" i="1"/>
  <c r="P158" i="1"/>
  <c r="Q158" i="1"/>
  <c r="L219" i="1"/>
  <c r="N218" i="1"/>
  <c r="L172" i="7"/>
  <c r="N172" i="7" s="1"/>
  <c r="N207" i="1"/>
  <c r="K208" i="1"/>
  <c r="L138" i="7"/>
  <c r="N137" i="7"/>
  <c r="L213" i="1"/>
  <c r="N157" i="1"/>
  <c r="L158" i="1"/>
  <c r="K159" i="1"/>
  <c r="N163" i="6"/>
  <c r="L164" i="6"/>
  <c r="N159" i="7"/>
  <c r="L160" i="7"/>
  <c r="L172" i="1"/>
  <c r="L172" i="6"/>
  <c r="N172" i="6" s="1"/>
  <c r="Q271" i="6" a="1"/>
  <c r="P196" i="7" a="1"/>
  <c r="P255" i="1" a="1"/>
  <c r="Q176" i="6" a="1"/>
  <c r="Q198" i="6" a="1"/>
  <c r="Q256" i="7" a="1"/>
  <c r="Q270" i="7" a="1"/>
  <c r="Q184" i="7" a="1"/>
  <c r="P256" i="7" a="1"/>
  <c r="Q159" i="1" a="1"/>
  <c r="P220" i="7" a="1"/>
  <c r="Q219" i="1" a="1"/>
  <c r="P219" i="1" a="1"/>
  <c r="Q210" i="6" a="1"/>
  <c r="P176" i="6" a="1"/>
  <c r="P195" i="1" a="1"/>
  <c r="Q147" i="1" a="1"/>
  <c r="Q208" i="1" a="1"/>
  <c r="Q232" i="7" a="1"/>
  <c r="Q196" i="7" a="1"/>
  <c r="P244" i="6" a="1"/>
  <c r="Q244" i="7" a="1"/>
  <c r="Q208" i="7" a="1"/>
  <c r="Q255" i="1" a="1"/>
  <c r="P208" i="1" a="1"/>
  <c r="Q233" i="6" a="1"/>
  <c r="P147" i="1" a="1"/>
  <c r="P256" i="6" a="1"/>
  <c r="Q195" i="1" a="1"/>
  <c r="Q186" i="1" a="1"/>
  <c r="P244" i="7" a="1"/>
  <c r="Q188" i="6" a="1"/>
  <c r="P159" i="1" a="1"/>
  <c r="Q256" i="6" a="1"/>
  <c r="P186" i="1" a="1"/>
  <c r="P243" i="1" a="1"/>
  <c r="Q244" i="6" a="1"/>
  <c r="Q135" i="1" a="1"/>
  <c r="P171" i="1" a="1"/>
  <c r="P188" i="6" a="1"/>
  <c r="P271" i="6" a="1"/>
  <c r="Q171" i="1" a="1"/>
  <c r="P135" i="1" a="1"/>
  <c r="Q243" i="1" a="1"/>
  <c r="Q220" i="6" a="1"/>
  <c r="P233" i="6" a="1"/>
  <c r="P210" i="6" a="1"/>
  <c r="P232" i="7" a="1"/>
  <c r="Q220" i="7" a="1"/>
  <c r="P270" i="7" a="1"/>
  <c r="P184" i="7" a="1"/>
  <c r="P198" i="6" a="1"/>
  <c r="P220" i="6" a="1"/>
  <c r="P208" i="7" a="1"/>
  <c r="L284" i="7" l="1"/>
  <c r="N283" i="7"/>
  <c r="N283" i="6"/>
  <c r="L284" i="6"/>
  <c r="P210" i="6"/>
  <c r="Q210" i="6"/>
  <c r="Q198" i="6"/>
  <c r="P198" i="6"/>
  <c r="P220" i="6"/>
  <c r="Q220" i="6"/>
  <c r="P244" i="6"/>
  <c r="Q244" i="6"/>
  <c r="P188" i="6"/>
  <c r="Q188" i="6"/>
  <c r="P233" i="6"/>
  <c r="Q233" i="6"/>
  <c r="K211" i="6"/>
  <c r="K221" i="6"/>
  <c r="L30" i="6"/>
  <c r="N29" i="6"/>
  <c r="K245" i="6"/>
  <c r="K234" i="6"/>
  <c r="N66" i="7"/>
  <c r="L67" i="7"/>
  <c r="L282" i="1"/>
  <c r="L233" i="6"/>
  <c r="Q196" i="7"/>
  <c r="P196" i="7"/>
  <c r="P208" i="7"/>
  <c r="Q208" i="7"/>
  <c r="Q184" i="7"/>
  <c r="P184" i="7"/>
  <c r="K197" i="7"/>
  <c r="K209" i="7"/>
  <c r="K185" i="7"/>
  <c r="K272" i="6"/>
  <c r="N271" i="6"/>
  <c r="Q271" i="6"/>
  <c r="P271" i="6"/>
  <c r="Q270" i="7"/>
  <c r="P270" i="7"/>
  <c r="K271" i="7"/>
  <c r="K272" i="7" s="1"/>
  <c r="K273" i="7" s="1"/>
  <c r="N270" i="7"/>
  <c r="N268" i="1"/>
  <c r="L269" i="1"/>
  <c r="N256" i="6"/>
  <c r="Q256" i="6"/>
  <c r="P256" i="6"/>
  <c r="K257" i="6"/>
  <c r="Q244" i="7"/>
  <c r="P244" i="7"/>
  <c r="Q220" i="7"/>
  <c r="P220" i="7"/>
  <c r="P232" i="7"/>
  <c r="Q232" i="7"/>
  <c r="Q256" i="7"/>
  <c r="P256" i="7"/>
  <c r="K245" i="7"/>
  <c r="N245" i="7" s="1"/>
  <c r="K221" i="7"/>
  <c r="K233" i="7"/>
  <c r="K257" i="7"/>
  <c r="N257" i="7" s="1"/>
  <c r="L113" i="6"/>
  <c r="N112" i="6"/>
  <c r="Q243" i="1"/>
  <c r="P243" i="1"/>
  <c r="Q255" i="1"/>
  <c r="P255" i="1"/>
  <c r="L258" i="7"/>
  <c r="L259" i="7" s="1"/>
  <c r="L221" i="6"/>
  <c r="N220" i="6"/>
  <c r="L231" i="1"/>
  <c r="N230" i="1"/>
  <c r="L197" i="6"/>
  <c r="N196" i="6"/>
  <c r="L186" i="7"/>
  <c r="N185" i="7"/>
  <c r="L185" i="6"/>
  <c r="N184" i="6"/>
  <c r="L234" i="6"/>
  <c r="N233" i="6"/>
  <c r="L197" i="7"/>
  <c r="N196" i="7"/>
  <c r="K244" i="1"/>
  <c r="N243" i="1"/>
  <c r="L232" i="7"/>
  <c r="N231" i="7"/>
  <c r="L246" i="7"/>
  <c r="K256" i="1"/>
  <c r="N255" i="1"/>
  <c r="L209" i="6"/>
  <c r="N208" i="6"/>
  <c r="L209" i="7"/>
  <c r="N208" i="7"/>
  <c r="L221" i="7"/>
  <c r="N220" i="7"/>
  <c r="L257" i="6"/>
  <c r="L245" i="6"/>
  <c r="N244" i="6"/>
  <c r="P176" i="6"/>
  <c r="Q176" i="6"/>
  <c r="K199" i="6"/>
  <c r="K177" i="6"/>
  <c r="K189" i="6"/>
  <c r="N52" i="7"/>
  <c r="L53" i="7"/>
  <c r="N42" i="7"/>
  <c r="L43" i="7"/>
  <c r="N99" i="1"/>
  <c r="L100" i="1"/>
  <c r="L29" i="1"/>
  <c r="N28" i="1"/>
  <c r="L65" i="1"/>
  <c r="N64" i="1"/>
  <c r="P195" i="1"/>
  <c r="Q195" i="1"/>
  <c r="K196" i="1"/>
  <c r="P171" i="1"/>
  <c r="Q171" i="1"/>
  <c r="Q219" i="1"/>
  <c r="P219" i="1"/>
  <c r="K172" i="1"/>
  <c r="N172" i="1" s="1"/>
  <c r="K220" i="1"/>
  <c r="Q147" i="1"/>
  <c r="P147" i="1"/>
  <c r="Q135" i="1"/>
  <c r="P135" i="1"/>
  <c r="K148" i="1"/>
  <c r="K136" i="1"/>
  <c r="N147" i="1"/>
  <c r="N135" i="1"/>
  <c r="N148" i="6"/>
  <c r="L149" i="6"/>
  <c r="L151" i="7"/>
  <c r="N150" i="7"/>
  <c r="P186" i="1"/>
  <c r="Q186" i="1"/>
  <c r="L197" i="1"/>
  <c r="L41" i="6"/>
  <c r="N40" i="6"/>
  <c r="N136" i="6"/>
  <c r="L137" i="6"/>
  <c r="N29" i="7"/>
  <c r="L30" i="7"/>
  <c r="N76" i="7"/>
  <c r="L77" i="7"/>
  <c r="K68" i="1"/>
  <c r="L112" i="1"/>
  <c r="N111" i="1"/>
  <c r="N53" i="6"/>
  <c r="L54" i="6"/>
  <c r="K41" i="1"/>
  <c r="N40" i="1"/>
  <c r="L137" i="1"/>
  <c r="L75" i="1"/>
  <c r="N74" i="1"/>
  <c r="N100" i="6"/>
  <c r="L101" i="6"/>
  <c r="N88" i="6"/>
  <c r="L89" i="6"/>
  <c r="K91" i="1"/>
  <c r="N90" i="1"/>
  <c r="N66" i="6"/>
  <c r="L67" i="6"/>
  <c r="N125" i="6"/>
  <c r="L126" i="6"/>
  <c r="N112" i="7"/>
  <c r="L113" i="7"/>
  <c r="L102" i="7"/>
  <c r="N101" i="7"/>
  <c r="N89" i="7"/>
  <c r="L90" i="7"/>
  <c r="N184" i="1"/>
  <c r="L185" i="1"/>
  <c r="N125" i="7"/>
  <c r="L126" i="7"/>
  <c r="L43" i="1"/>
  <c r="K187" i="1"/>
  <c r="N51" i="1"/>
  <c r="L52" i="1"/>
  <c r="N75" i="6"/>
  <c r="L76" i="6"/>
  <c r="N123" i="1"/>
  <c r="L124" i="1"/>
  <c r="P208" i="1"/>
  <c r="Q208" i="1"/>
  <c r="P159" i="1"/>
  <c r="Q159" i="1"/>
  <c r="L173" i="1"/>
  <c r="N219" i="1"/>
  <c r="L220" i="1"/>
  <c r="N160" i="7"/>
  <c r="L161" i="7"/>
  <c r="K209" i="1"/>
  <c r="N208" i="1"/>
  <c r="L173" i="6"/>
  <c r="N173" i="6" s="1"/>
  <c r="L165" i="6"/>
  <c r="N165" i="6" s="1"/>
  <c r="N164" i="6"/>
  <c r="K160" i="1"/>
  <c r="N158" i="1"/>
  <c r="L159" i="1"/>
  <c r="N138" i="7"/>
  <c r="L139" i="7"/>
  <c r="L173" i="7"/>
  <c r="N173" i="7" s="1"/>
  <c r="Q197" i="7" a="1"/>
  <c r="P244" i="1" a="1"/>
  <c r="Q271" i="7" a="1"/>
  <c r="Q256" i="1" a="1"/>
  <c r="Q211" i="6" a="1"/>
  <c r="P189" i="6" a="1"/>
  <c r="P220" i="1" a="1"/>
  <c r="Q234" i="6" a="1"/>
  <c r="P187" i="1" a="1"/>
  <c r="P148" i="1" a="1"/>
  <c r="Q160" i="1" a="1"/>
  <c r="Q273" i="7" a="1"/>
  <c r="Q257" i="6" a="1"/>
  <c r="Q196" i="1" a="1"/>
  <c r="Q220" i="1" a="1"/>
  <c r="Q136" i="1" a="1"/>
  <c r="P257" i="6" a="1"/>
  <c r="Q233" i="7" a="1"/>
  <c r="Q209" i="1" a="1"/>
  <c r="P160" i="1" a="1"/>
  <c r="P209" i="1" a="1"/>
  <c r="P172" i="1" a="1"/>
  <c r="P234" i="6" a="1"/>
  <c r="Q187" i="1" a="1"/>
  <c r="P136" i="1" a="1"/>
  <c r="P209" i="7" a="1"/>
  <c r="P211" i="6" a="1"/>
  <c r="P272" i="6" a="1"/>
  <c r="Q245" i="7" a="1"/>
  <c r="P245" i="7" a="1"/>
  <c r="P245" i="6" a="1"/>
  <c r="Q244" i="1" a="1"/>
  <c r="Q199" i="6" a="1"/>
  <c r="P271" i="7" a="1"/>
  <c r="Q185" i="7" a="1"/>
  <c r="P185" i="7" a="1"/>
  <c r="P257" i="7" a="1"/>
  <c r="Q221" i="6" a="1"/>
  <c r="P177" i="6" a="1"/>
  <c r="Q177" i="6" a="1"/>
  <c r="Q257" i="7" a="1"/>
  <c r="Q221" i="7" a="1"/>
  <c r="P272" i="7" a="1"/>
  <c r="P199" i="6" a="1"/>
  <c r="Q272" i="6" a="1"/>
  <c r="P221" i="6" a="1"/>
  <c r="P273" i="7" a="1"/>
  <c r="P233" i="7" a="1"/>
  <c r="Q148" i="1" a="1"/>
  <c r="P196" i="1" a="1"/>
  <c r="P197" i="7" a="1"/>
  <c r="P221" i="7" a="1"/>
  <c r="Q209" i="7" a="1"/>
  <c r="Q189" i="6" a="1"/>
  <c r="P256" i="1" a="1"/>
  <c r="Q245" i="6" a="1"/>
  <c r="Q172" i="1" a="1"/>
  <c r="Q272" i="7" a="1"/>
  <c r="N284" i="6" l="1"/>
  <c r="L285" i="6"/>
  <c r="N285" i="6" s="1"/>
  <c r="N284" i="7"/>
  <c r="L285" i="7"/>
  <c r="N285" i="7" s="1"/>
  <c r="L283" i="1"/>
  <c r="N282" i="1"/>
  <c r="P221" i="6"/>
  <c r="Q221" i="6"/>
  <c r="Q245" i="6"/>
  <c r="P245" i="6"/>
  <c r="Q189" i="6"/>
  <c r="P189" i="6"/>
  <c r="P211" i="6"/>
  <c r="Q211" i="6"/>
  <c r="Q234" i="6"/>
  <c r="P234" i="6"/>
  <c r="P199" i="6"/>
  <c r="Q199" i="6"/>
  <c r="N67" i="7"/>
  <c r="L68" i="7"/>
  <c r="K222" i="6"/>
  <c r="K246" i="6"/>
  <c r="L31" i="6"/>
  <c r="N30" i="6"/>
  <c r="K212" i="6"/>
  <c r="K235" i="6"/>
  <c r="P197" i="7"/>
  <c r="Q197" i="7"/>
  <c r="Q185" i="7"/>
  <c r="P185" i="7"/>
  <c r="Q209" i="7"/>
  <c r="P209" i="7"/>
  <c r="K198" i="7"/>
  <c r="K186" i="7"/>
  <c r="K210" i="7"/>
  <c r="P273" i="7"/>
  <c r="Q272" i="6"/>
  <c r="P272" i="6"/>
  <c r="N273" i="7"/>
  <c r="K273" i="6"/>
  <c r="N272" i="6"/>
  <c r="Q273" i="7"/>
  <c r="P272" i="7"/>
  <c r="Q272" i="7"/>
  <c r="N272" i="7"/>
  <c r="Q271" i="7"/>
  <c r="P271" i="7"/>
  <c r="N269" i="1"/>
  <c r="L270" i="1"/>
  <c r="L271" i="1" s="1"/>
  <c r="N271" i="7"/>
  <c r="P257" i="6"/>
  <c r="Q257" i="6"/>
  <c r="N257" i="6"/>
  <c r="K258" i="6"/>
  <c r="Q257" i="7"/>
  <c r="P257" i="7"/>
  <c r="Q233" i="7"/>
  <c r="P233" i="7"/>
  <c r="P221" i="7"/>
  <c r="Q221" i="7"/>
  <c r="P245" i="7"/>
  <c r="Q245" i="7"/>
  <c r="K258" i="7"/>
  <c r="N258" i="7" s="1"/>
  <c r="K234" i="7"/>
  <c r="K222" i="7"/>
  <c r="K246" i="7"/>
  <c r="N246" i="7" s="1"/>
  <c r="L260" i="7"/>
  <c r="N220" i="1"/>
  <c r="L114" i="6"/>
  <c r="N113" i="6"/>
  <c r="Q244" i="1"/>
  <c r="P244" i="1"/>
  <c r="Q256" i="1"/>
  <c r="P256" i="1"/>
  <c r="L233" i="7"/>
  <c r="N232" i="7"/>
  <c r="L222" i="6"/>
  <c r="N221" i="6"/>
  <c r="L210" i="6"/>
  <c r="N209" i="6"/>
  <c r="K245" i="1"/>
  <c r="N244" i="1"/>
  <c r="L187" i="7"/>
  <c r="N186" i="7"/>
  <c r="L210" i="7"/>
  <c r="N209" i="7"/>
  <c r="L186" i="6"/>
  <c r="N185" i="6"/>
  <c r="K257" i="1"/>
  <c r="N256" i="1"/>
  <c r="L198" i="7"/>
  <c r="N197" i="7"/>
  <c r="L198" i="6"/>
  <c r="N197" i="6"/>
  <c r="L222" i="7"/>
  <c r="N221" i="7"/>
  <c r="L247" i="7"/>
  <c r="L235" i="6"/>
  <c r="N234" i="6"/>
  <c r="L232" i="1"/>
  <c r="N231" i="1"/>
  <c r="L246" i="6"/>
  <c r="N245" i="6"/>
  <c r="L258" i="6"/>
  <c r="Q177" i="6"/>
  <c r="P177" i="6"/>
  <c r="K200" i="6"/>
  <c r="N100" i="1"/>
  <c r="L101" i="1"/>
  <c r="L54" i="7"/>
  <c r="N53" i="7"/>
  <c r="N43" i="7"/>
  <c r="L44" i="7"/>
  <c r="L66" i="1"/>
  <c r="N65" i="1"/>
  <c r="N29" i="1"/>
  <c r="L30" i="1"/>
  <c r="Q196" i="1"/>
  <c r="P196" i="1"/>
  <c r="K197" i="1"/>
  <c r="N197" i="1" s="1"/>
  <c r="N196" i="1"/>
  <c r="P172" i="1"/>
  <c r="Q172" i="1"/>
  <c r="Q220" i="1"/>
  <c r="P220" i="1"/>
  <c r="K173" i="1"/>
  <c r="K221" i="1"/>
  <c r="Q148" i="1"/>
  <c r="P148" i="1"/>
  <c r="Q136" i="1"/>
  <c r="P136" i="1"/>
  <c r="K149" i="1"/>
  <c r="K137" i="1"/>
  <c r="N137" i="1" s="1"/>
  <c r="N136" i="1"/>
  <c r="L150" i="6"/>
  <c r="N149" i="6"/>
  <c r="N151" i="7"/>
  <c r="L152" i="7"/>
  <c r="P187" i="1"/>
  <c r="Q187" i="1"/>
  <c r="L44" i="1"/>
  <c r="K69" i="1"/>
  <c r="N52" i="1"/>
  <c r="L53" i="1"/>
  <c r="N126" i="6"/>
  <c r="L127" i="6"/>
  <c r="N54" i="6"/>
  <c r="L55" i="6"/>
  <c r="N77" i="7"/>
  <c r="L78" i="7"/>
  <c r="N185" i="1"/>
  <c r="L186" i="1"/>
  <c r="K42" i="1"/>
  <c r="N41" i="1"/>
  <c r="K92" i="1"/>
  <c r="N91" i="1"/>
  <c r="L76" i="1"/>
  <c r="N75" i="1"/>
  <c r="K188" i="1"/>
  <c r="L90" i="6"/>
  <c r="N89" i="6"/>
  <c r="N30" i="7"/>
  <c r="L31" i="7"/>
  <c r="L198" i="1"/>
  <c r="L127" i="7"/>
  <c r="N126" i="7"/>
  <c r="L91" i="7"/>
  <c r="N90" i="7"/>
  <c r="N102" i="7"/>
  <c r="L103" i="7"/>
  <c r="L138" i="1"/>
  <c r="N112" i="1"/>
  <c r="L113" i="1"/>
  <c r="L42" i="6"/>
  <c r="N41" i="6"/>
  <c r="N124" i="1"/>
  <c r="L125" i="1"/>
  <c r="L68" i="6"/>
  <c r="N67" i="6"/>
  <c r="N76" i="6"/>
  <c r="L77" i="6"/>
  <c r="L114" i="7"/>
  <c r="N113" i="7"/>
  <c r="N101" i="6"/>
  <c r="L102" i="6"/>
  <c r="N137" i="6"/>
  <c r="L138" i="6"/>
  <c r="P160" i="1"/>
  <c r="Q160" i="1"/>
  <c r="P209" i="1"/>
  <c r="Q209" i="1"/>
  <c r="K161" i="1"/>
  <c r="K210" i="1"/>
  <c r="N209" i="1"/>
  <c r="L174" i="1"/>
  <c r="N159" i="1"/>
  <c r="L160" i="1"/>
  <c r="N161" i="7"/>
  <c r="L162" i="7"/>
  <c r="L174" i="7"/>
  <c r="N174" i="7" s="1"/>
  <c r="L174" i="6"/>
  <c r="N139" i="7"/>
  <c r="L140" i="7"/>
  <c r="L221" i="1"/>
  <c r="Q221" i="1" a="1"/>
  <c r="P198" i="7" a="1"/>
  <c r="Q137" i="1" a="1"/>
  <c r="Q198" i="7" a="1"/>
  <c r="P210" i="1" a="1"/>
  <c r="P200" i="6" a="1"/>
  <c r="P234" i="7" a="1"/>
  <c r="Q273" i="6" a="1"/>
  <c r="Q258" i="7" a="1"/>
  <c r="Q246" i="6" a="1"/>
  <c r="Q257" i="1" a="1"/>
  <c r="P161" i="1" a="1"/>
  <c r="P197" i="1" a="1"/>
  <c r="Q235" i="6" a="1"/>
  <c r="Q197" i="1" a="1"/>
  <c r="Q161" i="1" a="1"/>
  <c r="Q200" i="6" a="1"/>
  <c r="Q186" i="7" a="1"/>
  <c r="P212" i="6" a="1"/>
  <c r="P186" i="7" a="1"/>
  <c r="P210" i="7" a="1"/>
  <c r="Q210" i="1" a="1"/>
  <c r="P173" i="1" a="1"/>
  <c r="Q222" i="6" a="1"/>
  <c r="P149" i="1" a="1"/>
  <c r="Q212" i="6" a="1"/>
  <c r="P137" i="1" a="1"/>
  <c r="Q210" i="7" a="1"/>
  <c r="Q258" i="6" a="1"/>
  <c r="P245" i="1" a="1"/>
  <c r="Q149" i="1" a="1"/>
  <c r="Q188" i="1" a="1"/>
  <c r="P258" i="7" a="1"/>
  <c r="P188" i="1" a="1"/>
  <c r="Q246" i="7" a="1"/>
  <c r="P273" i="6" a="1"/>
  <c r="P257" i="1" a="1"/>
  <c r="P246" i="7" a="1"/>
  <c r="Q222" i="7" a="1"/>
  <c r="Q234" i="7" a="1"/>
  <c r="P222" i="6" a="1"/>
  <c r="P235" i="6" a="1"/>
  <c r="P221" i="1" a="1"/>
  <c r="Q173" i="1" a="1"/>
  <c r="P258" i="6" a="1"/>
  <c r="P222" i="7" a="1"/>
  <c r="Q245" i="1" a="1"/>
  <c r="P246" i="6" a="1"/>
  <c r="N283" i="1" l="1"/>
  <c r="L284" i="1"/>
  <c r="P235" i="6"/>
  <c r="Q235" i="6"/>
  <c r="P246" i="6"/>
  <c r="Q246" i="6"/>
  <c r="Q200" i="6"/>
  <c r="P200" i="6"/>
  <c r="P212" i="6"/>
  <c r="Q212" i="6"/>
  <c r="P222" i="6"/>
  <c r="Q222" i="6"/>
  <c r="K236" i="6"/>
  <c r="L32" i="6"/>
  <c r="N31" i="6"/>
  <c r="K247" i="6"/>
  <c r="L69" i="7"/>
  <c r="N69" i="7" s="1"/>
  <c r="N68" i="7"/>
  <c r="K213" i="6"/>
  <c r="K223" i="6"/>
  <c r="Q198" i="7"/>
  <c r="P198" i="7"/>
  <c r="P210" i="7"/>
  <c r="Q210" i="7"/>
  <c r="Q186" i="7"/>
  <c r="P186" i="7"/>
  <c r="K199" i="7"/>
  <c r="K211" i="7"/>
  <c r="K187" i="7"/>
  <c r="N187" i="7" s="1"/>
  <c r="Q273" i="6"/>
  <c r="P273" i="6"/>
  <c r="N273" i="6"/>
  <c r="L272" i="1"/>
  <c r="N271" i="1"/>
  <c r="N258" i="6"/>
  <c r="N270" i="1"/>
  <c r="Q258" i="6"/>
  <c r="P258" i="6"/>
  <c r="K259" i="6"/>
  <c r="P246" i="7"/>
  <c r="Q246" i="7"/>
  <c r="Q222" i="7"/>
  <c r="P222" i="7"/>
  <c r="P234" i="7"/>
  <c r="Q234" i="7"/>
  <c r="Q258" i="7"/>
  <c r="P258" i="7"/>
  <c r="K247" i="7"/>
  <c r="N247" i="7" s="1"/>
  <c r="K223" i="7"/>
  <c r="K235" i="7"/>
  <c r="K259" i="7"/>
  <c r="L261" i="7"/>
  <c r="N221" i="1"/>
  <c r="N114" i="6"/>
  <c r="L115" i="6"/>
  <c r="Q257" i="1"/>
  <c r="P257" i="1"/>
  <c r="Q245" i="1"/>
  <c r="P245" i="1"/>
  <c r="L223" i="6"/>
  <c r="N222" i="6"/>
  <c r="L188" i="7"/>
  <c r="L248" i="7"/>
  <c r="L223" i="7"/>
  <c r="N222" i="7"/>
  <c r="L187" i="6"/>
  <c r="N186" i="6"/>
  <c r="L234" i="7"/>
  <c r="N233" i="7"/>
  <c r="K258" i="1"/>
  <c r="N257" i="1"/>
  <c r="L175" i="6"/>
  <c r="N175" i="6" s="1"/>
  <c r="N174" i="6"/>
  <c r="K246" i="1"/>
  <c r="N245" i="1"/>
  <c r="N232" i="1"/>
  <c r="L233" i="1"/>
  <c r="L199" i="6"/>
  <c r="N198" i="6"/>
  <c r="L211" i="7"/>
  <c r="N210" i="7"/>
  <c r="L211" i="6"/>
  <c r="N210" i="6"/>
  <c r="L236" i="6"/>
  <c r="N235" i="6"/>
  <c r="L199" i="7"/>
  <c r="N198" i="7"/>
  <c r="L259" i="6"/>
  <c r="L247" i="6"/>
  <c r="N246" i="6"/>
  <c r="K201" i="6"/>
  <c r="N101" i="1"/>
  <c r="L102" i="1"/>
  <c r="L45" i="7"/>
  <c r="N45" i="7" s="1"/>
  <c r="N44" i="7"/>
  <c r="N54" i="7"/>
  <c r="L55" i="7"/>
  <c r="L31" i="1"/>
  <c r="N30" i="1"/>
  <c r="L67" i="1"/>
  <c r="N66" i="1"/>
  <c r="Q197" i="1"/>
  <c r="P197" i="1"/>
  <c r="K198" i="1"/>
  <c r="N198" i="1" s="1"/>
  <c r="Q221" i="1"/>
  <c r="P221" i="1"/>
  <c r="P173" i="1"/>
  <c r="Q173" i="1"/>
  <c r="K222" i="1"/>
  <c r="K174" i="1"/>
  <c r="N174" i="1" s="1"/>
  <c r="N173" i="1"/>
  <c r="Q137" i="1"/>
  <c r="P137" i="1"/>
  <c r="Q149" i="1"/>
  <c r="P149" i="1"/>
  <c r="K138" i="1"/>
  <c r="K150" i="1"/>
  <c r="L153" i="7"/>
  <c r="N153" i="7" s="1"/>
  <c r="N152" i="7"/>
  <c r="L151" i="6"/>
  <c r="N150" i="6"/>
  <c r="Q188" i="1"/>
  <c r="P188" i="1"/>
  <c r="L126" i="1"/>
  <c r="N125" i="1"/>
  <c r="N31" i="7"/>
  <c r="L32" i="7"/>
  <c r="K189" i="1"/>
  <c r="N68" i="6"/>
  <c r="L69" i="6"/>
  <c r="N69" i="6" s="1"/>
  <c r="L199" i="1"/>
  <c r="L115" i="7"/>
  <c r="N114" i="7"/>
  <c r="L139" i="1"/>
  <c r="N127" i="7"/>
  <c r="L128" i="7"/>
  <c r="L79" i="7"/>
  <c r="N78" i="7"/>
  <c r="L45" i="1"/>
  <c r="L92" i="7"/>
  <c r="N91" i="7"/>
  <c r="N77" i="6"/>
  <c r="L78" i="6"/>
  <c r="N76" i="1"/>
  <c r="L77" i="1"/>
  <c r="N90" i="6"/>
  <c r="L91" i="6"/>
  <c r="L187" i="1"/>
  <c r="N186" i="1"/>
  <c r="L56" i="6"/>
  <c r="N55" i="6"/>
  <c r="N53" i="1"/>
  <c r="L54" i="1"/>
  <c r="N127" i="6"/>
  <c r="L128" i="6"/>
  <c r="L139" i="6"/>
  <c r="N138" i="6"/>
  <c r="L104" i="7"/>
  <c r="N103" i="7"/>
  <c r="K43" i="1"/>
  <c r="N42" i="1"/>
  <c r="N42" i="6"/>
  <c r="L43" i="6"/>
  <c r="N102" i="6"/>
  <c r="L103" i="6"/>
  <c r="L114" i="1"/>
  <c r="N113" i="1"/>
  <c r="K93" i="1"/>
  <c r="N93" i="1" s="1"/>
  <c r="N92" i="1"/>
  <c r="P210" i="1"/>
  <c r="Q210" i="1"/>
  <c r="P161" i="1"/>
  <c r="Q161" i="1"/>
  <c r="K211" i="1"/>
  <c r="N210" i="1"/>
  <c r="L175" i="1"/>
  <c r="L222" i="1"/>
  <c r="K162" i="1"/>
  <c r="L163" i="7"/>
  <c r="N162" i="7"/>
  <c r="N160" i="1"/>
  <c r="L161" i="1"/>
  <c r="L175" i="7"/>
  <c r="N175" i="7" s="1"/>
  <c r="L141" i="7"/>
  <c r="N141" i="7" s="1"/>
  <c r="N140" i="7"/>
  <c r="P198" i="1" a="1"/>
  <c r="Q259" i="7" a="1"/>
  <c r="Q211" i="7" a="1"/>
  <c r="P211" i="1" a="1"/>
  <c r="Q236" i="6" a="1"/>
  <c r="Q189" i="1" a="1"/>
  <c r="Q187" i="7" a="1"/>
  <c r="P247" i="6" a="1"/>
  <c r="P162" i="1" a="1"/>
  <c r="P199" i="7" a="1"/>
  <c r="P235" i="7" a="1"/>
  <c r="P223" i="7" a="1"/>
  <c r="Q247" i="6" a="1"/>
  <c r="P247" i="7" a="1"/>
  <c r="Q138" i="1" a="1"/>
  <c r="Q259" i="6" a="1"/>
  <c r="Q258" i="1" a="1"/>
  <c r="P223" i="6" a="1"/>
  <c r="Q246" i="1" a="1"/>
  <c r="Q211" i="1" a="1"/>
  <c r="P259" i="6" a="1"/>
  <c r="Q199" i="7" a="1"/>
  <c r="Q235" i="7" a="1"/>
  <c r="P213" i="6" a="1"/>
  <c r="P187" i="7" a="1"/>
  <c r="Q213" i="6" a="1"/>
  <c r="P211" i="7" a="1"/>
  <c r="P201" i="6" a="1"/>
  <c r="P258" i="1" a="1"/>
  <c r="Q222" i="1" a="1"/>
  <c r="P189" i="1" a="1"/>
  <c r="Q162" i="1" a="1"/>
  <c r="Q223" i="6" a="1"/>
  <c r="P236" i="6" a="1"/>
  <c r="P259" i="7" a="1"/>
  <c r="P138" i="1" a="1"/>
  <c r="Q174" i="1" a="1"/>
  <c r="Q201" i="6" a="1"/>
  <c r="P246" i="1" a="1"/>
  <c r="P222" i="1" a="1"/>
  <c r="Q223" i="7" a="1"/>
  <c r="Q247" i="7" a="1"/>
  <c r="Q198" i="1" a="1"/>
  <c r="P150" i="1" a="1"/>
  <c r="Q150" i="1" a="1"/>
  <c r="P174" i="1" a="1"/>
  <c r="N284" i="1" l="1"/>
  <c r="L285" i="1"/>
  <c r="N285" i="1" s="1"/>
  <c r="Q236" i="6"/>
  <c r="P236" i="6"/>
  <c r="Q223" i="6"/>
  <c r="P223" i="6"/>
  <c r="P213" i="6"/>
  <c r="Q213" i="6"/>
  <c r="Q201" i="6"/>
  <c r="P201" i="6"/>
  <c r="Q247" i="6"/>
  <c r="P247" i="6"/>
  <c r="K237" i="6"/>
  <c r="K224" i="6"/>
  <c r="K248" i="6"/>
  <c r="L33" i="6"/>
  <c r="N33" i="6" s="1"/>
  <c r="N32" i="6"/>
  <c r="N259" i="6"/>
  <c r="Q187" i="7"/>
  <c r="P187" i="7"/>
  <c r="Q211" i="7"/>
  <c r="P211" i="7"/>
  <c r="P199" i="7"/>
  <c r="Q199" i="7"/>
  <c r="K188" i="7"/>
  <c r="K212" i="7"/>
  <c r="K200" i="7"/>
  <c r="L273" i="1"/>
  <c r="N273" i="1" s="1"/>
  <c r="N272" i="1"/>
  <c r="P259" i="6"/>
  <c r="Q259" i="6"/>
  <c r="K260" i="6"/>
  <c r="Q259" i="7"/>
  <c r="P259" i="7"/>
  <c r="Q235" i="7"/>
  <c r="P235" i="7"/>
  <c r="P223" i="7"/>
  <c r="Q223" i="7"/>
  <c r="Q247" i="7"/>
  <c r="P247" i="7"/>
  <c r="K260" i="7"/>
  <c r="N259" i="7"/>
  <c r="K236" i="7"/>
  <c r="K224" i="7"/>
  <c r="K248" i="7"/>
  <c r="N115" i="6"/>
  <c r="L116" i="6"/>
  <c r="N222" i="1"/>
  <c r="Q246" i="1"/>
  <c r="P246" i="1"/>
  <c r="Q258" i="1"/>
  <c r="P258" i="1"/>
  <c r="L212" i="6"/>
  <c r="N211" i="6"/>
  <c r="K247" i="1"/>
  <c r="N246" i="1"/>
  <c r="L188" i="6"/>
  <c r="N187" i="6"/>
  <c r="L224" i="6"/>
  <c r="N223" i="6"/>
  <c r="L212" i="7"/>
  <c r="N211" i="7"/>
  <c r="L224" i="7"/>
  <c r="N223" i="7"/>
  <c r="L200" i="7"/>
  <c r="N199" i="7"/>
  <c r="L200" i="6"/>
  <c r="N199" i="6"/>
  <c r="K259" i="1"/>
  <c r="N258" i="1"/>
  <c r="L249" i="7"/>
  <c r="N233" i="1"/>
  <c r="L234" i="1"/>
  <c r="L176" i="6"/>
  <c r="N176" i="6" s="1"/>
  <c r="L237" i="6"/>
  <c r="N237" i="6" s="1"/>
  <c r="N236" i="6"/>
  <c r="L235" i="7"/>
  <c r="N234" i="7"/>
  <c r="L189" i="7"/>
  <c r="N188" i="7"/>
  <c r="L248" i="6"/>
  <c r="N247" i="6"/>
  <c r="L260" i="6"/>
  <c r="L103" i="1"/>
  <c r="N102" i="1"/>
  <c r="N55" i="7"/>
  <c r="L56" i="7"/>
  <c r="L68" i="1"/>
  <c r="N67" i="1"/>
  <c r="L32" i="1"/>
  <c r="N31" i="1"/>
  <c r="P198" i="1"/>
  <c r="Q198" i="1"/>
  <c r="K199" i="1"/>
  <c r="P174" i="1"/>
  <c r="Q174" i="1"/>
  <c r="P222" i="1"/>
  <c r="Q222" i="1"/>
  <c r="K175" i="1"/>
  <c r="N175" i="1" s="1"/>
  <c r="K223" i="1"/>
  <c r="Q150" i="1"/>
  <c r="P150" i="1"/>
  <c r="Q138" i="1"/>
  <c r="P138" i="1"/>
  <c r="K151" i="1"/>
  <c r="K139" i="1"/>
  <c r="N139" i="1" s="1"/>
  <c r="N138" i="1"/>
  <c r="L152" i="6"/>
  <c r="N151" i="6"/>
  <c r="P189" i="1"/>
  <c r="Q189" i="1"/>
  <c r="L44" i="6"/>
  <c r="N43" i="6"/>
  <c r="L105" i="7"/>
  <c r="N105" i="7" s="1"/>
  <c r="N104" i="7"/>
  <c r="L33" i="7"/>
  <c r="N33" i="7" s="1"/>
  <c r="N32" i="7"/>
  <c r="L140" i="6"/>
  <c r="N139" i="6"/>
  <c r="N56" i="6"/>
  <c r="L57" i="6"/>
  <c r="N57" i="6" s="1"/>
  <c r="N92" i="7"/>
  <c r="L93" i="7"/>
  <c r="N93" i="7" s="1"/>
  <c r="L80" i="7"/>
  <c r="N79" i="7"/>
  <c r="N115" i="7"/>
  <c r="L116" i="7"/>
  <c r="L200" i="1"/>
  <c r="L127" i="1"/>
  <c r="N126" i="1"/>
  <c r="N114" i="1"/>
  <c r="L115" i="1"/>
  <c r="K44" i="1"/>
  <c r="N43" i="1"/>
  <c r="N187" i="1"/>
  <c r="L188" i="1"/>
  <c r="L140" i="1"/>
  <c r="N128" i="6"/>
  <c r="L129" i="6"/>
  <c r="N129" i="6" s="1"/>
  <c r="L78" i="1"/>
  <c r="N77" i="1"/>
  <c r="N128" i="7"/>
  <c r="L129" i="7"/>
  <c r="N129" i="7" s="1"/>
  <c r="L104" i="6"/>
  <c r="N103" i="6"/>
  <c r="N54" i="1"/>
  <c r="L55" i="1"/>
  <c r="N91" i="6"/>
  <c r="L92" i="6"/>
  <c r="N78" i="6"/>
  <c r="L79" i="6"/>
  <c r="P162" i="1"/>
  <c r="Q162" i="1"/>
  <c r="P211" i="1"/>
  <c r="Q211" i="1"/>
  <c r="K163" i="1"/>
  <c r="K212" i="1"/>
  <c r="N211" i="1"/>
  <c r="L176" i="7"/>
  <c r="N176" i="7" s="1"/>
  <c r="N163" i="7"/>
  <c r="L164" i="7"/>
  <c r="N161" i="1"/>
  <c r="L162" i="1"/>
  <c r="L223" i="1"/>
  <c r="L176" i="1"/>
  <c r="Q224" i="7" a="1"/>
  <c r="P248" i="6" a="1"/>
  <c r="Q259" i="1" a="1"/>
  <c r="Q188" i="7" a="1"/>
  <c r="Q260" i="6" a="1"/>
  <c r="P247" i="1" a="1"/>
  <c r="P237" i="6" a="1"/>
  <c r="P188" i="7" a="1"/>
  <c r="Q151" i="1" a="1"/>
  <c r="P200" i="7" a="1"/>
  <c r="Q224" i="6" a="1"/>
  <c r="Q163" i="1" a="1"/>
  <c r="Q212" i="1" a="1"/>
  <c r="P151" i="1" a="1"/>
  <c r="P248" i="7" a="1"/>
  <c r="Q199" i="1" a="1"/>
  <c r="Q139" i="1" a="1"/>
  <c r="P212" i="7" a="1"/>
  <c r="P163" i="1" a="1"/>
  <c r="P260" i="7" a="1"/>
  <c r="Q248" i="7" a="1"/>
  <c r="Q248" i="6" a="1"/>
  <c r="P236" i="7" a="1"/>
  <c r="Q223" i="1" a="1"/>
  <c r="Q212" i="7" a="1"/>
  <c r="Q175" i="1" a="1"/>
  <c r="Q260" i="7" a="1"/>
  <c r="Q200" i="7" a="1"/>
  <c r="P212" i="1" a="1"/>
  <c r="Q236" i="7" a="1"/>
  <c r="P175" i="1" a="1"/>
  <c r="P260" i="6" a="1"/>
  <c r="P199" i="1" a="1"/>
  <c r="P223" i="1" a="1"/>
  <c r="P224" i="6" a="1"/>
  <c r="Q237" i="6" a="1"/>
  <c r="P224" i="7" a="1"/>
  <c r="P259" i="1" a="1"/>
  <c r="P139" i="1" a="1"/>
  <c r="Q247" i="1" a="1"/>
  <c r="Q237" i="6" l="1"/>
  <c r="P237" i="6"/>
  <c r="Q248" i="6"/>
  <c r="P248" i="6"/>
  <c r="Q224" i="6"/>
  <c r="P224" i="6"/>
  <c r="K249" i="6"/>
  <c r="K225" i="6"/>
  <c r="P212" i="7"/>
  <c r="Q212" i="7"/>
  <c r="Q188" i="7"/>
  <c r="P188" i="7"/>
  <c r="P200" i="7"/>
  <c r="Q200" i="7"/>
  <c r="K213" i="7"/>
  <c r="K189" i="7"/>
  <c r="K201" i="7"/>
  <c r="P260" i="6"/>
  <c r="Q260" i="6"/>
  <c r="K261" i="6"/>
  <c r="Q248" i="7"/>
  <c r="P248" i="7"/>
  <c r="P224" i="7"/>
  <c r="Q224" i="7"/>
  <c r="P236" i="7"/>
  <c r="Q236" i="7"/>
  <c r="Q260" i="7"/>
  <c r="P260" i="7"/>
  <c r="K249" i="7"/>
  <c r="K225" i="7"/>
  <c r="K237" i="7"/>
  <c r="K261" i="7"/>
  <c r="N260" i="7"/>
  <c r="N248" i="7"/>
  <c r="L261" i="6"/>
  <c r="N260" i="6"/>
  <c r="N116" i="6"/>
  <c r="L117" i="6"/>
  <c r="N117" i="6" s="1"/>
  <c r="N223" i="1"/>
  <c r="Q247" i="1"/>
  <c r="P247" i="1"/>
  <c r="Q259" i="1"/>
  <c r="P259" i="1"/>
  <c r="K248" i="1"/>
  <c r="N247" i="1"/>
  <c r="K260" i="1"/>
  <c r="K261" i="1" s="1"/>
  <c r="N261" i="1" s="1"/>
  <c r="N259" i="1"/>
  <c r="L201" i="6"/>
  <c r="N201" i="6" s="1"/>
  <c r="N200" i="6"/>
  <c r="L235" i="1"/>
  <c r="N234" i="1"/>
  <c r="L213" i="7"/>
  <c r="N212" i="7"/>
  <c r="L213" i="6"/>
  <c r="N213" i="6" s="1"/>
  <c r="N212" i="6"/>
  <c r="L225" i="7"/>
  <c r="N224" i="7"/>
  <c r="L201" i="7"/>
  <c r="N200" i="7"/>
  <c r="L177" i="6"/>
  <c r="N177" i="6" s="1"/>
  <c r="L225" i="6"/>
  <c r="N224" i="6"/>
  <c r="L236" i="7"/>
  <c r="N235" i="7"/>
  <c r="L189" i="6"/>
  <c r="N189" i="6" s="1"/>
  <c r="N188" i="6"/>
  <c r="L249" i="6"/>
  <c r="N248" i="6"/>
  <c r="L57" i="7"/>
  <c r="N57" i="7" s="1"/>
  <c r="N56" i="7"/>
  <c r="N103" i="1"/>
  <c r="L104" i="1"/>
  <c r="L69" i="1"/>
  <c r="N69" i="1" s="1"/>
  <c r="N68" i="1"/>
  <c r="N32" i="1"/>
  <c r="L33" i="1"/>
  <c r="N33" i="1" s="1"/>
  <c r="Q199" i="1"/>
  <c r="P199" i="1"/>
  <c r="K200" i="1"/>
  <c r="N200" i="1" s="1"/>
  <c r="N199" i="1"/>
  <c r="Q223" i="1"/>
  <c r="P223" i="1"/>
  <c r="P175" i="1"/>
  <c r="Q175" i="1"/>
  <c r="K176" i="1"/>
  <c r="Q151" i="1"/>
  <c r="P151" i="1"/>
  <c r="P139" i="1"/>
  <c r="Q139" i="1"/>
  <c r="K152" i="1"/>
  <c r="K140" i="1"/>
  <c r="L153" i="6"/>
  <c r="N153" i="6" s="1"/>
  <c r="N152" i="6"/>
  <c r="N79" i="6"/>
  <c r="L80" i="6"/>
  <c r="N188" i="1"/>
  <c r="L189" i="1"/>
  <c r="N189" i="1" s="1"/>
  <c r="N104" i="6"/>
  <c r="L105" i="6"/>
  <c r="N105" i="6" s="1"/>
  <c r="N127" i="1"/>
  <c r="L128" i="1"/>
  <c r="L93" i="6"/>
  <c r="N93" i="6" s="1"/>
  <c r="N92" i="6"/>
  <c r="L81" i="7"/>
  <c r="N81" i="7" s="1"/>
  <c r="N80" i="7"/>
  <c r="L141" i="6"/>
  <c r="N141" i="6" s="1"/>
  <c r="N140" i="6"/>
  <c r="N44" i="6"/>
  <c r="L45" i="6"/>
  <c r="N45" i="6" s="1"/>
  <c r="L141" i="1"/>
  <c r="K45" i="1"/>
  <c r="N45" i="1" s="1"/>
  <c r="N44" i="1"/>
  <c r="N78" i="1"/>
  <c r="L79" i="1"/>
  <c r="L117" i="7"/>
  <c r="N117" i="7" s="1"/>
  <c r="N116" i="7"/>
  <c r="N55" i="1"/>
  <c r="L56" i="1"/>
  <c r="N115" i="1"/>
  <c r="L116" i="1"/>
  <c r="L201" i="1"/>
  <c r="P212" i="1"/>
  <c r="Q212" i="1"/>
  <c r="P163" i="1"/>
  <c r="Q163" i="1"/>
  <c r="K213" i="1"/>
  <c r="N212" i="1"/>
  <c r="N162" i="1"/>
  <c r="L163" i="1"/>
  <c r="K164" i="1"/>
  <c r="L177" i="7"/>
  <c r="N177" i="7" s="1"/>
  <c r="N164" i="7"/>
  <c r="L165" i="7"/>
  <c r="N165" i="7" s="1"/>
  <c r="L177" i="1"/>
  <c r="L224" i="1"/>
  <c r="P140" i="1" a="1"/>
  <c r="P189" i="7" a="1"/>
  <c r="Q237" i="7" a="1"/>
  <c r="P201" i="7" a="1"/>
  <c r="P213" i="7" a="1"/>
  <c r="Q248" i="1" a="1"/>
  <c r="P261" i="6" a="1"/>
  <c r="Q164" i="1" a="1"/>
  <c r="P249" i="7" a="1"/>
  <c r="Q261" i="7" a="1"/>
  <c r="Q213" i="7" a="1"/>
  <c r="Q260" i="1" a="1"/>
  <c r="Q176" i="1" a="1"/>
  <c r="P248" i="1" a="1"/>
  <c r="P176" i="1" a="1"/>
  <c r="Q189" i="7" a="1"/>
  <c r="Q249" i="6" a="1"/>
  <c r="Q201" i="7" a="1"/>
  <c r="P249" i="6" a="1"/>
  <c r="P213" i="1" a="1"/>
  <c r="Q213" i="1" a="1"/>
  <c r="Q261" i="6" a="1"/>
  <c r="P261" i="7" a="1"/>
  <c r="P164" i="1" a="1"/>
  <c r="P152" i="1" a="1"/>
  <c r="P200" i="1" a="1"/>
  <c r="P237" i="7" a="1"/>
  <c r="Q152" i="1" a="1"/>
  <c r="Q225" i="7" a="1"/>
  <c r="Q140" i="1" a="1"/>
  <c r="P260" i="1" a="1"/>
  <c r="P225" i="7" a="1"/>
  <c r="Q225" i="6" a="1"/>
  <c r="Q249" i="7" a="1"/>
  <c r="P225" i="6" a="1"/>
  <c r="Q200" i="1" a="1"/>
  <c r="N249" i="6" l="1"/>
  <c r="P225" i="6"/>
  <c r="Q225" i="6"/>
  <c r="Q249" i="6"/>
  <c r="P249" i="6"/>
  <c r="N213" i="7"/>
  <c r="N225" i="6"/>
  <c r="Q189" i="7"/>
  <c r="P189" i="7"/>
  <c r="Q213" i="7"/>
  <c r="P213" i="7"/>
  <c r="Q201" i="7"/>
  <c r="P201" i="7"/>
  <c r="N201" i="7"/>
  <c r="N189" i="7"/>
  <c r="N225" i="7"/>
  <c r="N261" i="6"/>
  <c r="Q261" i="6"/>
  <c r="P261" i="6"/>
  <c r="P261" i="7"/>
  <c r="Q261" i="7"/>
  <c r="Q237" i="7"/>
  <c r="P237" i="7"/>
  <c r="Q225" i="7"/>
  <c r="P225" i="7"/>
  <c r="Q249" i="7"/>
  <c r="P249" i="7"/>
  <c r="N261" i="7"/>
  <c r="N249" i="7"/>
  <c r="Q260" i="1"/>
  <c r="P260" i="1"/>
  <c r="Q248" i="1"/>
  <c r="P248" i="1"/>
  <c r="N260" i="1"/>
  <c r="K249" i="1"/>
  <c r="N248" i="1"/>
  <c r="L237" i="7"/>
  <c r="N237" i="7" s="1"/>
  <c r="N236" i="7"/>
  <c r="N235" i="1"/>
  <c r="L236" i="1"/>
  <c r="L225" i="1"/>
  <c r="N225" i="1" s="1"/>
  <c r="N224" i="1"/>
  <c r="N104" i="1"/>
  <c r="L105" i="1"/>
  <c r="N105" i="1" s="1"/>
  <c r="Q200" i="1"/>
  <c r="P200" i="1"/>
  <c r="K201" i="1"/>
  <c r="Q176" i="1"/>
  <c r="P176" i="1"/>
  <c r="K177" i="1"/>
  <c r="N177" i="1" s="1"/>
  <c r="N176" i="1"/>
  <c r="Q140" i="1"/>
  <c r="P140" i="1"/>
  <c r="P152" i="1"/>
  <c r="Q152" i="1"/>
  <c r="K141" i="1"/>
  <c r="N141" i="1" s="1"/>
  <c r="K153" i="1"/>
  <c r="N140" i="1"/>
  <c r="N116" i="1"/>
  <c r="L117" i="1"/>
  <c r="N117" i="1" s="1"/>
  <c r="L80" i="1"/>
  <c r="N79" i="1"/>
  <c r="N80" i="6"/>
  <c r="L81" i="6"/>
  <c r="N81" i="6" s="1"/>
  <c r="L57" i="1"/>
  <c r="N57" i="1" s="1"/>
  <c r="N56" i="1"/>
  <c r="N128" i="1"/>
  <c r="L129" i="1"/>
  <c r="N129" i="1" s="1"/>
  <c r="P164" i="1"/>
  <c r="Q164" i="1"/>
  <c r="Q213" i="1"/>
  <c r="P213" i="1"/>
  <c r="L164" i="1"/>
  <c r="N163" i="1"/>
  <c r="K165" i="1"/>
  <c r="N213" i="1"/>
  <c r="Q201" i="1" a="1"/>
  <c r="Q249" i="1" a="1"/>
  <c r="P141" i="1" a="1"/>
  <c r="P201" i="1" a="1"/>
  <c r="P177" i="1" a="1"/>
  <c r="Q153" i="1" a="1"/>
  <c r="Q165" i="1" a="1"/>
  <c r="P153" i="1" a="1"/>
  <c r="Q177" i="1" a="1"/>
  <c r="Q141" i="1" a="1"/>
  <c r="P249" i="1" a="1"/>
  <c r="P165" i="1" a="1"/>
  <c r="Q249" i="1" l="1"/>
  <c r="P249" i="1"/>
  <c r="L237" i="1"/>
  <c r="N237" i="1" s="1"/>
  <c r="N236" i="1"/>
  <c r="N249" i="1"/>
  <c r="Q201" i="1"/>
  <c r="P201" i="1"/>
  <c r="N201" i="1"/>
  <c r="P177" i="1"/>
  <c r="Q177" i="1"/>
  <c r="P153" i="1"/>
  <c r="Q153" i="1"/>
  <c r="Q141" i="1"/>
  <c r="P141" i="1"/>
  <c r="N80" i="1"/>
  <c r="L81" i="1"/>
  <c r="N81" i="1" s="1"/>
  <c r="P165" i="1"/>
  <c r="Q165" i="1"/>
  <c r="N164" i="1"/>
  <c r="L165" i="1"/>
  <c r="N165" i="1" s="1"/>
  <c r="P143" i="1" a="1"/>
  <c r="P143" i="1" l="1"/>
  <c r="P251" i="1" a="1"/>
  <c r="P252" i="1" a="1"/>
  <c r="Q240" i="1" a="1"/>
  <c r="Q239" i="1" a="1"/>
  <c r="Q240" i="1" l="1"/>
  <c r="Q239" i="1"/>
  <c r="P252" i="1"/>
  <c r="P251" i="1"/>
  <c r="P261" i="1" a="1"/>
  <c r="Q261" i="1" a="1"/>
  <c r="P265" i="1" a="1"/>
  <c r="Q265" i="1" a="1"/>
  <c r="Q265" i="1" l="1"/>
  <c r="P265" i="1"/>
  <c r="P261" i="1"/>
  <c r="Q261" i="1"/>
  <c r="P275" i="1" a="1"/>
  <c r="P275" i="1" l="1"/>
  <c r="P276" i="1" a="1"/>
  <c r="P27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</author>
  </authors>
  <commentList>
    <comment ref="A11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1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1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19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20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21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2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2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24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2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prior to October 2012 are based on old reports posted by the Heartland MLS with unrevised data; more recent figures are updated each month with revised statistics.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</author>
  </authors>
  <commentList>
    <comment ref="A11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27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prior to October 2012 are based on old reports posted by the Heartland MLS with unrevised data; more recent figures are updated each month with revised statistics.
</t>
        </r>
      </text>
    </comment>
    <comment ref="A12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3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31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32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33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34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35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  <comment ref="A136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WSU Center for Real Estate</t>
        </r>
        <r>
          <rPr>
            <sz val="9"/>
            <color indexed="81"/>
            <rFont val="Tahoma"/>
            <family val="2"/>
          </rPr>
          <t xml:space="preserve"> - Data for this month are based on revised figures appearing in new Heartland MLS statistical reports.
</t>
        </r>
      </text>
    </comment>
  </commentList>
</comments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<sst xmlns="http://schemas.openxmlformats.org/spreadsheetml/2006/main" count="118" uniqueCount="25">
  <si>
    <t>Kansas City Area Home Sales Statistics</t>
  </si>
  <si>
    <t>Source:</t>
  </si>
  <si>
    <t>Heartland Multiple Listing Service and the Kansas City Regional Association of Realtors®</t>
  </si>
  <si>
    <t>Website:</t>
  </si>
  <si>
    <t>http://www.kcrar.com/statistics</t>
  </si>
  <si>
    <t>Notes:</t>
  </si>
  <si>
    <t>DOM stands for "Days on Market"</t>
  </si>
  <si>
    <t>Months' Supply is Active Listings divided by the 12-month moving average of sales</t>
  </si>
  <si>
    <r>
      <rPr>
        <b/>
        <sz val="11"/>
        <color indexed="10"/>
        <rFont val="Calibri"/>
        <family val="2"/>
      </rPr>
      <t>CAUTION:</t>
    </r>
    <r>
      <rPr>
        <sz val="11"/>
        <rFont val="Calibri"/>
        <family val="2"/>
      </rPr>
      <t xml:space="preserve"> Data prior to October 2012 are based on old reports posted by the Heartland MLS with unrevised data; more recent figures are updated each month with revised statistics.</t>
    </r>
  </si>
  <si>
    <t>Key Statistics - Year-to-Date</t>
  </si>
  <si>
    <t>Statistics for Listings Sold Year-to-Date</t>
  </si>
  <si>
    <t>Active</t>
  </si>
  <si>
    <t>Contracts</t>
  </si>
  <si>
    <t>Sales</t>
  </si>
  <si>
    <t>Sale Price</t>
  </si>
  <si>
    <t>DOM</t>
  </si>
  <si>
    <t>Price as % of Original</t>
  </si>
  <si>
    <t>Month</t>
  </si>
  <si>
    <t>Listings</t>
  </si>
  <si>
    <t>Supply</t>
  </si>
  <si>
    <t>Written</t>
  </si>
  <si>
    <t>Volume</t>
  </si>
  <si>
    <t>Average</t>
  </si>
  <si>
    <t>Median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</si>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</sst>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 yyyy;@"/>
    <numFmt numFmtId="165" formatCode="#,##0.0"/>
    <numFmt numFmtId="166" formatCode="&quot;$&quot;#,##0"/>
    <numFmt numFmtId="167" formatCode="0.0%"/>
    <numFmt numFmtId="168" formatCode="&quot;$&quot;#,##0\ ;\(&quot;$&quot;#,##0\)"/>
    <numFmt numFmtId="169" formatCode="0.0"/>
    <numFmt numFmtId="170" formatCode="&quot;$&quot;#,##0.00"/>
  </numFmts>
  <fonts count="36" x14ac:knownFonts="1">
    <font>
      <sz val="10"/>
      <name val="Arial"/>
    </font>
    <font>
      <sz val="11"/>
      <name val="Calibri"/>
      <family val="2"/>
    </font>
    <font>
      <sz val="10"/>
      <name val="Arial"/>
      <family val="2"/>
    </font>
    <font>
      <u/>
      <sz val="10.8"/>
      <color indexed="12"/>
      <name val="Arial"/>
      <family val="2"/>
    </font>
    <font>
      <sz val="10"/>
      <name val="Helv"/>
    </font>
    <font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Helv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2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4" fillId="27" borderId="0" applyNumberFormat="0" applyBorder="0" applyAlignment="0" applyProtection="0"/>
    <xf numFmtId="0" fontId="15" fillId="28" borderId="14" applyNumberFormat="0" applyAlignment="0" applyProtection="0"/>
    <xf numFmtId="0" fontId="16" fillId="29" borderId="15" applyNumberFormat="0" applyAlignment="0" applyProtection="0"/>
    <xf numFmtId="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4" fillId="0" borderId="0"/>
    <xf numFmtId="0" fontId="8" fillId="0" borderId="0"/>
    <xf numFmtId="0" fontId="4" fillId="0" borderId="0"/>
    <xf numFmtId="4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8" fillId="0" borderId="0"/>
    <xf numFmtId="0" fontId="8" fillId="0" borderId="1"/>
    <xf numFmtId="0" fontId="17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8" fillId="0" borderId="0"/>
    <xf numFmtId="0" fontId="18" fillId="30" borderId="0" applyNumberFormat="0" applyBorder="0" applyAlignment="0" applyProtection="0"/>
    <xf numFmtId="0" fontId="19" fillId="0" borderId="16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0" fillId="0" borderId="17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1" fillId="0" borderId="1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3" fillId="31" borderId="14" applyNumberFormat="0" applyAlignment="0" applyProtection="0"/>
    <xf numFmtId="0" fontId="24" fillId="0" borderId="19" applyNumberFormat="0" applyFill="0" applyAlignment="0" applyProtection="0"/>
    <xf numFmtId="0" fontId="25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2" fillId="0" borderId="0"/>
    <xf numFmtId="0" fontId="12" fillId="0" borderId="0"/>
    <xf numFmtId="0" fontId="12" fillId="33" borderId="20" applyNumberFormat="0" applyFont="0" applyAlignment="0" applyProtection="0"/>
    <xf numFmtId="0" fontId="12" fillId="33" borderId="20" applyNumberFormat="0" applyFont="0" applyAlignment="0" applyProtection="0"/>
    <xf numFmtId="0" fontId="12" fillId="33" borderId="20" applyNumberFormat="0" applyFont="0" applyAlignment="0" applyProtection="0"/>
    <xf numFmtId="0" fontId="26" fillId="28" borderId="21" applyNumberFormat="0" applyAlignment="0" applyProtection="0"/>
    <xf numFmtId="9" fontId="2" fillId="0" borderId="0" applyFont="0" applyFill="0" applyBorder="0" applyAlignment="0" applyProtection="0"/>
    <xf numFmtId="0" fontId="4" fillId="2" borderId="0"/>
    <xf numFmtId="0" fontId="8" fillId="2" borderId="0"/>
    <xf numFmtId="0" fontId="8" fillId="0" borderId="0"/>
    <xf numFmtId="0" fontId="8" fillId="0" borderId="1"/>
    <xf numFmtId="0" fontId="27" fillId="0" borderId="0" applyNumberFormat="0" applyFill="0" applyBorder="0" applyAlignment="0" applyProtection="0"/>
    <xf numFmtId="0" fontId="28" fillId="0" borderId="22" applyNumberFormat="0" applyFill="0" applyAlignment="0" applyProtection="0"/>
    <xf numFmtId="0" fontId="2" fillId="0" borderId="2" applyNumberFormat="0" applyFont="0" applyFill="0" applyAlignment="0" applyProtection="0"/>
    <xf numFmtId="0" fontId="2" fillId="0" borderId="2" applyNumberFormat="0" applyFont="0" applyFill="0" applyAlignment="0" applyProtection="0"/>
    <xf numFmtId="0" fontId="2" fillId="0" borderId="2" applyNumberFormat="0" applyFont="0" applyFill="0" applyAlignment="0" applyProtection="0"/>
    <xf numFmtId="0" fontId="29" fillId="0" borderId="0" applyNumberFormat="0" applyFill="0" applyBorder="0" applyAlignment="0" applyProtection="0"/>
  </cellStyleXfs>
  <cellXfs count="86">
    <xf numFmtId="0" fontId="0" fillId="0" borderId="0" xfId="0"/>
    <xf numFmtId="164" fontId="30" fillId="34" borderId="0" xfId="0" applyNumberFormat="1" applyFont="1" applyFill="1"/>
    <xf numFmtId="3" fontId="30" fillId="34" borderId="0" xfId="0" applyNumberFormat="1" applyFont="1" applyFill="1"/>
    <xf numFmtId="165" fontId="30" fillId="34" borderId="0" xfId="0" applyNumberFormat="1" applyFont="1" applyFill="1"/>
    <xf numFmtId="166" fontId="30" fillId="34" borderId="0" xfId="0" applyNumberFormat="1" applyFont="1" applyFill="1"/>
    <xf numFmtId="167" fontId="30" fillId="34" borderId="0" xfId="0" applyNumberFormat="1" applyFont="1" applyFill="1"/>
    <xf numFmtId="164" fontId="31" fillId="34" borderId="0" xfId="0" applyNumberFormat="1" applyFont="1" applyFill="1"/>
    <xf numFmtId="3" fontId="31" fillId="34" borderId="0" xfId="0" applyNumberFormat="1" applyFont="1" applyFill="1"/>
    <xf numFmtId="165" fontId="31" fillId="34" borderId="0" xfId="0" applyNumberFormat="1" applyFont="1" applyFill="1"/>
    <xf numFmtId="166" fontId="31" fillId="34" borderId="0" xfId="0" applyNumberFormat="1" applyFont="1" applyFill="1"/>
    <xf numFmtId="167" fontId="31" fillId="34" borderId="0" xfId="0" applyNumberFormat="1" applyFont="1" applyFill="1"/>
    <xf numFmtId="0" fontId="31" fillId="34" borderId="0" xfId="0" applyFont="1" applyFill="1"/>
    <xf numFmtId="164" fontId="30" fillId="35" borderId="3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164" fontId="32" fillId="35" borderId="4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164" fontId="32" fillId="35" borderId="5" xfId="0" applyNumberFormat="1" applyFont="1" applyFill="1" applyBorder="1" applyAlignment="1">
      <alignment horizontal="center" wrapText="1"/>
    </xf>
    <xf numFmtId="0" fontId="32" fillId="0" borderId="0" xfId="0" applyFont="1" applyAlignment="1">
      <alignment horizontal="center" wrapText="1"/>
    </xf>
    <xf numFmtId="164" fontId="31" fillId="35" borderId="0" xfId="0" applyNumberFormat="1" applyFont="1" applyFill="1"/>
    <xf numFmtId="3" fontId="31" fillId="36" borderId="6" xfId="0" applyNumberFormat="1" applyFont="1" applyFill="1" applyBorder="1"/>
    <xf numFmtId="3" fontId="31" fillId="36" borderId="0" xfId="0" applyNumberFormat="1" applyFont="1" applyFill="1"/>
    <xf numFmtId="165" fontId="31" fillId="36" borderId="0" xfId="0" applyNumberFormat="1" applyFont="1" applyFill="1"/>
    <xf numFmtId="166" fontId="31" fillId="36" borderId="7" xfId="0" applyNumberFormat="1" applyFont="1" applyFill="1" applyBorder="1"/>
    <xf numFmtId="166" fontId="31" fillId="37" borderId="6" xfId="0" applyNumberFormat="1" applyFont="1" applyFill="1" applyBorder="1"/>
    <xf numFmtId="166" fontId="31" fillId="37" borderId="0" xfId="0" applyNumberFormat="1" applyFont="1" applyFill="1"/>
    <xf numFmtId="3" fontId="31" fillId="37" borderId="0" xfId="0" applyNumberFormat="1" applyFont="1" applyFill="1"/>
    <xf numFmtId="167" fontId="31" fillId="37" borderId="0" xfId="0" applyNumberFormat="1" applyFont="1" applyFill="1"/>
    <xf numFmtId="3" fontId="31" fillId="38" borderId="6" xfId="0" applyNumberFormat="1" applyFont="1" applyFill="1" applyBorder="1"/>
    <xf numFmtId="166" fontId="31" fillId="38" borderId="0" xfId="0" applyNumberFormat="1" applyFont="1" applyFill="1"/>
    <xf numFmtId="3" fontId="31" fillId="38" borderId="0" xfId="0" applyNumberFormat="1" applyFont="1" applyFill="1"/>
    <xf numFmtId="3" fontId="31" fillId="38" borderId="7" xfId="0" applyNumberFormat="1" applyFont="1" applyFill="1" applyBorder="1"/>
    <xf numFmtId="166" fontId="31" fillId="38" borderId="6" xfId="0" applyNumberFormat="1" applyFont="1" applyFill="1" applyBorder="1"/>
    <xf numFmtId="167" fontId="31" fillId="38" borderId="7" xfId="0" applyNumberFormat="1" applyFont="1" applyFill="1" applyBorder="1"/>
    <xf numFmtId="0" fontId="31" fillId="0" borderId="0" xfId="0" applyFont="1"/>
    <xf numFmtId="3" fontId="33" fillId="34" borderId="0" xfId="68" applyNumberFormat="1" applyFont="1" applyFill="1" applyBorder="1"/>
    <xf numFmtId="0" fontId="32" fillId="34" borderId="0" xfId="0" applyFont="1" applyFill="1" applyAlignment="1">
      <alignment horizontal="center" wrapText="1"/>
    </xf>
    <xf numFmtId="167" fontId="32" fillId="34" borderId="0" xfId="0" applyNumberFormat="1" applyFont="1" applyFill="1" applyAlignment="1">
      <alignment horizontal="center" wrapText="1"/>
    </xf>
    <xf numFmtId="0" fontId="32" fillId="34" borderId="0" xfId="0" applyFont="1" applyFill="1" applyAlignment="1">
      <alignment horizontal="center" vertical="center" wrapText="1"/>
    </xf>
    <xf numFmtId="167" fontId="34" fillId="34" borderId="0" xfId="0" applyNumberFormat="1" applyFont="1" applyFill="1" applyAlignment="1">
      <alignment horizontal="center" vertical="center" wrapText="1"/>
    </xf>
    <xf numFmtId="0" fontId="30" fillId="34" borderId="0" xfId="0" applyFont="1" applyFill="1" applyAlignment="1">
      <alignment horizontal="center" vertical="center" wrapText="1"/>
    </xf>
    <xf numFmtId="167" fontId="35" fillId="34" borderId="0" xfId="0" applyNumberFormat="1" applyFont="1" applyFill="1" applyAlignment="1">
      <alignment horizontal="center" vertical="center" wrapText="1"/>
    </xf>
    <xf numFmtId="3" fontId="12" fillId="34" borderId="0" xfId="93" applyNumberFormat="1" applyFill="1" applyAlignment="1">
      <alignment horizontal="left"/>
    </xf>
    <xf numFmtId="3" fontId="12" fillId="0" borderId="0" xfId="93" applyNumberFormat="1" applyAlignment="1">
      <alignment horizontal="left"/>
    </xf>
    <xf numFmtId="169" fontId="31" fillId="34" borderId="0" xfId="0" applyNumberFormat="1" applyFont="1" applyFill="1"/>
    <xf numFmtId="3" fontId="32" fillId="36" borderId="3" xfId="0" applyNumberFormat="1" applyFont="1" applyFill="1" applyBorder="1" applyAlignment="1">
      <alignment horizontal="center" vertical="center" wrapText="1"/>
    </xf>
    <xf numFmtId="3" fontId="32" fillId="36" borderId="3" xfId="0" applyNumberFormat="1" applyFont="1" applyFill="1" applyBorder="1" applyAlignment="1">
      <alignment horizontal="center" wrapText="1"/>
    </xf>
    <xf numFmtId="165" fontId="32" fillId="36" borderId="3" xfId="0" applyNumberFormat="1" applyFont="1" applyFill="1" applyBorder="1" applyAlignment="1">
      <alignment horizontal="center" wrapText="1"/>
    </xf>
    <xf numFmtId="166" fontId="32" fillId="36" borderId="3" xfId="0" applyNumberFormat="1" applyFont="1" applyFill="1" applyBorder="1" applyAlignment="1">
      <alignment horizontal="center" wrapText="1"/>
    </xf>
    <xf numFmtId="3" fontId="32" fillId="37" borderId="8" xfId="0" applyNumberFormat="1" applyFont="1" applyFill="1" applyBorder="1" applyAlignment="1">
      <alignment horizontal="center" vertical="center" wrapText="1"/>
    </xf>
    <xf numFmtId="167" fontId="32" fillId="37" borderId="8" xfId="0" applyNumberFormat="1" applyFont="1" applyFill="1" applyBorder="1" applyAlignment="1">
      <alignment horizontal="center" vertical="center" wrapText="1"/>
    </xf>
    <xf numFmtId="3" fontId="32" fillId="38" borderId="3" xfId="0" applyNumberFormat="1" applyFont="1" applyFill="1" applyBorder="1" applyAlignment="1">
      <alignment horizontal="center" vertical="center" wrapText="1"/>
    </xf>
    <xf numFmtId="166" fontId="32" fillId="38" borderId="3" xfId="0" applyNumberFormat="1" applyFont="1" applyFill="1" applyBorder="1" applyAlignment="1">
      <alignment horizontal="center" wrapText="1"/>
    </xf>
    <xf numFmtId="3" fontId="32" fillId="38" borderId="3" xfId="0" applyNumberFormat="1" applyFont="1" applyFill="1" applyBorder="1" applyAlignment="1">
      <alignment horizontal="center" wrapText="1"/>
    </xf>
    <xf numFmtId="3" fontId="32" fillId="38" borderId="8" xfId="0" applyNumberFormat="1" applyFont="1" applyFill="1" applyBorder="1" applyAlignment="1">
      <alignment horizontal="center" vertical="center" wrapText="1"/>
    </xf>
    <xf numFmtId="167" fontId="32" fillId="38" borderId="9" xfId="0" applyNumberFormat="1" applyFont="1" applyFill="1" applyBorder="1" applyAlignment="1">
      <alignment horizontal="center" vertical="center" wrapText="1"/>
    </xf>
    <xf numFmtId="3" fontId="32" fillId="36" borderId="5" xfId="0" applyNumberFormat="1" applyFont="1" applyFill="1" applyBorder="1" applyAlignment="1">
      <alignment horizontal="center" wrapText="1"/>
    </xf>
    <xf numFmtId="165" fontId="32" fillId="36" borderId="5" xfId="0" applyNumberFormat="1" applyFont="1" applyFill="1" applyBorder="1" applyAlignment="1">
      <alignment horizontal="center" wrapText="1"/>
    </xf>
    <xf numFmtId="166" fontId="32" fillId="36" borderId="5" xfId="0" applyNumberFormat="1" applyFont="1" applyFill="1" applyBorder="1" applyAlignment="1">
      <alignment horizontal="center" wrapText="1"/>
    </xf>
    <xf numFmtId="166" fontId="32" fillId="37" borderId="10" xfId="0" applyNumberFormat="1" applyFont="1" applyFill="1" applyBorder="1" applyAlignment="1">
      <alignment horizontal="center" wrapText="1"/>
    </xf>
    <xf numFmtId="166" fontId="32" fillId="37" borderId="11" xfId="0" applyNumberFormat="1" applyFont="1" applyFill="1" applyBorder="1" applyAlignment="1">
      <alignment horizontal="center" wrapText="1"/>
    </xf>
    <xf numFmtId="3" fontId="32" fillId="37" borderId="10" xfId="0" applyNumberFormat="1" applyFont="1" applyFill="1" applyBorder="1" applyAlignment="1">
      <alignment horizontal="center" wrapText="1"/>
    </xf>
    <xf numFmtId="167" fontId="32" fillId="37" borderId="10" xfId="0" applyNumberFormat="1" applyFont="1" applyFill="1" applyBorder="1" applyAlignment="1">
      <alignment horizontal="center" wrapText="1"/>
    </xf>
    <xf numFmtId="3" fontId="32" fillId="38" borderId="5" xfId="0" applyNumberFormat="1" applyFont="1" applyFill="1" applyBorder="1" applyAlignment="1">
      <alignment horizontal="center" wrapText="1"/>
    </xf>
    <xf numFmtId="166" fontId="32" fillId="38" borderId="5" xfId="0" applyNumberFormat="1" applyFont="1" applyFill="1" applyBorder="1" applyAlignment="1">
      <alignment horizontal="center" wrapText="1"/>
    </xf>
    <xf numFmtId="166" fontId="32" fillId="38" borderId="10" xfId="0" applyNumberFormat="1" applyFont="1" applyFill="1" applyBorder="1" applyAlignment="1">
      <alignment horizontal="center" wrapText="1"/>
    </xf>
    <xf numFmtId="166" fontId="32" fillId="38" borderId="11" xfId="0" applyNumberFormat="1" applyFont="1" applyFill="1" applyBorder="1" applyAlignment="1">
      <alignment horizontal="center" wrapText="1"/>
    </xf>
    <xf numFmtId="3" fontId="32" fillId="38" borderId="10" xfId="0" applyNumberFormat="1" applyFont="1" applyFill="1" applyBorder="1" applyAlignment="1">
      <alignment horizontal="center" wrapText="1"/>
    </xf>
    <xf numFmtId="167" fontId="32" fillId="38" borderId="5" xfId="0" applyNumberFormat="1" applyFont="1" applyFill="1" applyBorder="1" applyAlignment="1">
      <alignment horizontal="center" wrapText="1"/>
    </xf>
    <xf numFmtId="170" fontId="31" fillId="38" borderId="6" xfId="0" applyNumberFormat="1" applyFont="1" applyFill="1" applyBorder="1"/>
    <xf numFmtId="166" fontId="31" fillId="36" borderId="0" xfId="0" applyNumberFormat="1" applyFont="1" applyFill="1"/>
    <xf numFmtId="3" fontId="30" fillId="36" borderId="8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6" fontId="30" fillId="37" borderId="8" xfId="0" applyNumberFormat="1" applyFont="1" applyFill="1" applyBorder="1" applyAlignment="1">
      <alignment horizontal="center" vertical="center" wrapText="1"/>
    </xf>
    <xf numFmtId="3" fontId="30" fillId="38" borderId="8" xfId="0" applyNumberFormat="1" applyFont="1" applyFill="1" applyBorder="1" applyAlignment="1">
      <alignment horizontal="center" vertical="center" wrapText="1"/>
    </xf>
    <xf numFmtId="166" fontId="30" fillId="38" borderId="8" xfId="0" applyNumberFormat="1" applyFont="1" applyFill="1" applyBorder="1" applyAlignment="1">
      <alignment horizontal="center" vertical="center" wrapText="1"/>
    </xf>
    <xf numFmtId="166" fontId="32" fillId="37" borderId="8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166" fontId="32" fillId="38" borderId="8" xfId="0" applyNumberFormat="1" applyFont="1" applyFill="1" applyBorder="1" applyAlignment="1">
      <alignment horizontal="center" vertical="center" wrapText="1"/>
    </xf>
    <xf numFmtId="0" fontId="0" fillId="36" borderId="12" xfId="0" applyFill="1" applyBorder="1" applyAlignment="1">
      <alignment horizontal="center" vertical="center" wrapText="1"/>
    </xf>
    <xf numFmtId="0" fontId="0" fillId="36" borderId="13" xfId="0" applyFill="1" applyBorder="1" applyAlignment="1">
      <alignment horizontal="center" vertical="center" wrapText="1"/>
    </xf>
    <xf numFmtId="0" fontId="0" fillId="38" borderId="12" xfId="0" applyFill="1" applyBorder="1" applyAlignment="1">
      <alignment horizontal="center" vertical="center" wrapText="1"/>
    </xf>
    <xf numFmtId="0" fontId="0" fillId="38" borderId="13" xfId="0" applyFill="1" applyBorder="1" applyAlignment="1">
      <alignment horizontal="center" vertical="center" wrapText="1"/>
    </xf>
    <xf numFmtId="0" fontId="0" fillId="37" borderId="13" xfId="0" applyFill="1" applyBorder="1" applyAlignment="1">
      <alignment horizontal="center"/>
    </xf>
    <xf numFmtId="0" fontId="0" fillId="38" borderId="13" xfId="0" applyFill="1" applyBorder="1" applyAlignment="1">
      <alignment horizontal="center"/>
    </xf>
    <xf numFmtId="0" fontId="0" fillId="37" borderId="12" xfId="0" applyFill="1" applyBorder="1" applyAlignment="1">
      <alignment horizontal="center" vertical="center" wrapText="1"/>
    </xf>
  </cellXfs>
  <cellStyles count="109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4 3" xfId="21" xr:uid="{00000000-0005-0000-0000-000014000000}"/>
    <cellStyle name="40% - Accent5" xfId="22" builtinId="47" customBuiltin="1"/>
    <cellStyle name="40% - Accent5 2" xfId="23" xr:uid="{00000000-0005-0000-0000-000016000000}"/>
    <cellStyle name="40% - Accent6" xfId="24" builtinId="51" customBuiltin="1"/>
    <cellStyle name="40% - Accent6 2" xfId="25" xr:uid="{00000000-0005-0000-0000-000018000000}"/>
    <cellStyle name="40% - Accent6 3" xfId="26" xr:uid="{00000000-0005-0000-0000-000019000000}"/>
    <cellStyle name="60% - Accent1" xfId="27" builtinId="32" customBuiltin="1"/>
    <cellStyle name="60% - Accent2" xfId="28" builtinId="36" customBuiltin="1"/>
    <cellStyle name="60% - Accent3" xfId="29" builtinId="40" customBuiltin="1"/>
    <cellStyle name="60% - Accent4" xfId="30" builtinId="44" customBuiltin="1"/>
    <cellStyle name="60% - Accent5" xfId="31" builtinId="48" customBuiltin="1"/>
    <cellStyle name="60% - Accent6" xfId="32" builtinId="52" customBuiltin="1"/>
    <cellStyle name="Accent1" xfId="33" builtinId="29" customBuiltin="1"/>
    <cellStyle name="Accent2" xfId="34" builtinId="33" customBuiltin="1"/>
    <cellStyle name="Accent3" xfId="35" builtinId="37" customBuiltin="1"/>
    <cellStyle name="Accent4" xfId="36" builtinId="41" customBuiltin="1"/>
    <cellStyle name="Accent5" xfId="37" builtinId="45" customBuiltin="1"/>
    <cellStyle name="Accent6" xfId="38" builtinId="49" customBuiltin="1"/>
    <cellStyle name="Bad" xfId="39" builtinId="27" customBuiltin="1"/>
    <cellStyle name="Calculation" xfId="40" builtinId="22" customBuiltin="1"/>
    <cellStyle name="Check Cell" xfId="41" builtinId="23" customBuiltin="1"/>
    <cellStyle name="Comma 2" xfId="42" xr:uid="{00000000-0005-0000-0000-000029000000}"/>
    <cellStyle name="Comma 3" xfId="43" xr:uid="{00000000-0005-0000-0000-00002A000000}"/>
    <cellStyle name="Comma 6" xfId="44" xr:uid="{00000000-0005-0000-0000-00002B000000}"/>
    <cellStyle name="Comma0" xfId="45" xr:uid="{00000000-0005-0000-0000-00002C000000}"/>
    <cellStyle name="Comma0 - Style1" xfId="46" xr:uid="{00000000-0005-0000-0000-00002D000000}"/>
    <cellStyle name="Comma0 - Style2" xfId="47" xr:uid="{00000000-0005-0000-0000-00002E000000}"/>
    <cellStyle name="Curren - Style2" xfId="48" xr:uid="{00000000-0005-0000-0000-00002F000000}"/>
    <cellStyle name="Currency 2" xfId="49" xr:uid="{00000000-0005-0000-0000-000030000000}"/>
    <cellStyle name="Currency0" xfId="50" xr:uid="{00000000-0005-0000-0000-000031000000}"/>
    <cellStyle name="Date" xfId="51" xr:uid="{00000000-0005-0000-0000-000032000000}"/>
    <cellStyle name="DOLLAR - Style5" xfId="52" xr:uid="{00000000-0005-0000-0000-000033000000}"/>
    <cellStyle name="DOLLAR - Style6" xfId="53" xr:uid="{00000000-0005-0000-0000-000034000000}"/>
    <cellStyle name="Explanatory Text" xfId="54" builtinId="53" customBuiltin="1"/>
    <cellStyle name="Fixed" xfId="55" xr:uid="{00000000-0005-0000-0000-000036000000}"/>
    <cellStyle name="Fixed1 - Style1" xfId="56" xr:uid="{00000000-0005-0000-0000-000037000000}"/>
    <cellStyle name="Good" xfId="57" builtinId="26" customBuiltin="1"/>
    <cellStyle name="Heading 1" xfId="58" builtinId="16" customBuiltin="1"/>
    <cellStyle name="Heading 1 2" xfId="59" xr:uid="{00000000-0005-0000-0000-00003A000000}"/>
    <cellStyle name="Heading 1 3" xfId="60" xr:uid="{00000000-0005-0000-0000-00003B000000}"/>
    <cellStyle name="Heading 1 4" xfId="61" xr:uid="{00000000-0005-0000-0000-00003C000000}"/>
    <cellStyle name="Heading 2" xfId="62" builtinId="17" customBuiltin="1"/>
    <cellStyle name="Heading 2 2" xfId="63" xr:uid="{00000000-0005-0000-0000-00003E000000}"/>
    <cellStyle name="Heading 2 3" xfId="64" xr:uid="{00000000-0005-0000-0000-00003F000000}"/>
    <cellStyle name="Heading 2 4" xfId="65" xr:uid="{00000000-0005-0000-0000-000040000000}"/>
    <cellStyle name="Heading 3" xfId="66" builtinId="18" customBuiltin="1"/>
    <cellStyle name="Heading 4" xfId="67" builtinId="19" customBuiltin="1"/>
    <cellStyle name="Hyperlink" xfId="68" builtinId="8"/>
    <cellStyle name="Hyperlink 2" xfId="69" xr:uid="{00000000-0005-0000-0000-000044000000}"/>
    <cellStyle name="Input" xfId="70" builtinId="20" customBuiltin="1"/>
    <cellStyle name="Linked Cell" xfId="71" builtinId="24" customBuiltin="1"/>
    <cellStyle name="Neutral" xfId="72" builtinId="28" customBuiltin="1"/>
    <cellStyle name="Normal" xfId="0" builtinId="0"/>
    <cellStyle name="Normal 10" xfId="73" xr:uid="{00000000-0005-0000-0000-000049000000}"/>
    <cellStyle name="Normal 11" xfId="74" xr:uid="{00000000-0005-0000-0000-00004A000000}"/>
    <cellStyle name="Normal 12" xfId="75" xr:uid="{00000000-0005-0000-0000-00004B000000}"/>
    <cellStyle name="Normal 13" xfId="76" xr:uid="{00000000-0005-0000-0000-00004C000000}"/>
    <cellStyle name="Normal 14" xfId="77" xr:uid="{00000000-0005-0000-0000-00004D000000}"/>
    <cellStyle name="Normal 15" xfId="78" xr:uid="{00000000-0005-0000-0000-00004E000000}"/>
    <cellStyle name="Normal 16" xfId="79" xr:uid="{00000000-0005-0000-0000-00004F000000}"/>
    <cellStyle name="Normal 17" xfId="80" xr:uid="{00000000-0005-0000-0000-000050000000}"/>
    <cellStyle name="Normal 18" xfId="81" xr:uid="{00000000-0005-0000-0000-000051000000}"/>
    <cellStyle name="Normal 19" xfId="82" xr:uid="{00000000-0005-0000-0000-000052000000}"/>
    <cellStyle name="Normal 2" xfId="83" xr:uid="{00000000-0005-0000-0000-000053000000}"/>
    <cellStyle name="Normal 2 2" xfId="84" xr:uid="{00000000-0005-0000-0000-000054000000}"/>
    <cellStyle name="Normal 20" xfId="85" xr:uid="{00000000-0005-0000-0000-000055000000}"/>
    <cellStyle name="Normal 21" xfId="86" xr:uid="{00000000-0005-0000-0000-000056000000}"/>
    <cellStyle name="Normal 22" xfId="87" xr:uid="{00000000-0005-0000-0000-000057000000}"/>
    <cellStyle name="Normal 3" xfId="88" xr:uid="{00000000-0005-0000-0000-000058000000}"/>
    <cellStyle name="Normal 4" xfId="89" xr:uid="{00000000-0005-0000-0000-000059000000}"/>
    <cellStyle name="Normal 5" xfId="90" xr:uid="{00000000-0005-0000-0000-00005A000000}"/>
    <cellStyle name="Normal 6" xfId="91" xr:uid="{00000000-0005-0000-0000-00005B000000}"/>
    <cellStyle name="Normal 7" xfId="92" xr:uid="{00000000-0005-0000-0000-00005C000000}"/>
    <cellStyle name="Normal 8" xfId="93" xr:uid="{00000000-0005-0000-0000-00005D000000}"/>
    <cellStyle name="Note" xfId="94" builtinId="10" customBuiltin="1"/>
    <cellStyle name="Note 2" xfId="95" xr:uid="{00000000-0005-0000-0000-00005F000000}"/>
    <cellStyle name="Note 3" xfId="96" xr:uid="{00000000-0005-0000-0000-000060000000}"/>
    <cellStyle name="Output" xfId="97" builtinId="21" customBuiltin="1"/>
    <cellStyle name="Percent 2" xfId="98" xr:uid="{00000000-0005-0000-0000-000062000000}"/>
    <cellStyle name="shaded - Style3" xfId="99" xr:uid="{00000000-0005-0000-0000-000063000000}"/>
    <cellStyle name="shaded - Style7" xfId="100" xr:uid="{00000000-0005-0000-0000-000064000000}"/>
    <cellStyle name="TABLET - Style3" xfId="101" xr:uid="{00000000-0005-0000-0000-000065000000}"/>
    <cellStyle name="THICKL - Style4" xfId="102" xr:uid="{00000000-0005-0000-0000-000066000000}"/>
    <cellStyle name="Title" xfId="103" builtinId="15" customBuiltin="1"/>
    <cellStyle name="Total" xfId="104" builtinId="25" customBuiltin="1"/>
    <cellStyle name="Total 2" xfId="105" xr:uid="{00000000-0005-0000-0000-000069000000}"/>
    <cellStyle name="Total 3" xfId="106" xr:uid="{00000000-0005-0000-0000-00006A000000}"/>
    <cellStyle name="Total 4" xfId="107" xr:uid="{00000000-0005-0000-0000-00006B000000}"/>
    <cellStyle name="Warning Text" xfId="10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crar.com/statistics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kcrar.com/statistic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kcrar.com/statistics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I290"/>
  <sheetViews>
    <sheetView tabSelected="1" showOutlineSymbols="0" zoomScaleNormal="100" zoomScaleSheetLayoutView="146" workbookViewId="0">
      <pane xSplit="1" ySplit="10" topLeftCell="E281" activePane="bottomRight" state="frozen"/>
      <selection pane="topRight" activeCell="B1" sqref="B1"/>
      <selection pane="bottomLeft" activeCell="A8" sqref="A8"/>
      <selection pane="bottomRight" activeCell="H296" sqref="H296"/>
    </sheetView>
  </sheetViews>
  <sheetFormatPr defaultColWidth="9.140625" defaultRowHeight="15" x14ac:dyDescent="0.25"/>
  <cols>
    <col min="1" max="1" width="12" style="18" customWidth="1"/>
    <col min="2" max="2" width="12.140625" style="19" customWidth="1"/>
    <col min="3" max="3" width="12.140625" style="20" customWidth="1"/>
    <col min="4" max="4" width="10" style="21" customWidth="1"/>
    <col min="5" max="5" width="12.140625" style="20" customWidth="1"/>
    <col min="6" max="6" width="15.5703125" style="22" customWidth="1"/>
    <col min="7" max="7" width="14.140625" style="23" customWidth="1"/>
    <col min="8" max="8" width="14.140625" style="24" customWidth="1"/>
    <col min="9" max="9" width="10" style="25" customWidth="1"/>
    <col min="10" max="10" width="10" style="26" customWidth="1"/>
    <col min="11" max="11" width="14.140625" style="27" customWidth="1"/>
    <col min="12" max="12" width="17.85546875" style="28" customWidth="1"/>
    <col min="13" max="13" width="14.140625" style="30" customWidth="1"/>
    <col min="14" max="14" width="14.140625" style="31" customWidth="1"/>
    <col min="15" max="15" width="14.140625" style="28" customWidth="1"/>
    <col min="16" max="16" width="10" style="29" customWidth="1"/>
    <col min="17" max="17" width="10" style="32" customWidth="1"/>
    <col min="18" max="35" width="9.140625" style="11"/>
    <col min="36" max="16384" width="9.140625" style="33"/>
  </cols>
  <sheetData>
    <row r="1" spans="1:35" s="2" customFormat="1" ht="15.75" x14ac:dyDescent="0.25">
      <c r="A1" s="1" t="s">
        <v>0</v>
      </c>
      <c r="D1" s="3"/>
      <c r="F1" s="4"/>
      <c r="G1" s="4"/>
      <c r="H1" s="4"/>
      <c r="J1" s="5"/>
      <c r="L1" s="4"/>
      <c r="N1" s="4"/>
      <c r="O1" s="4"/>
      <c r="Q1" s="5"/>
    </row>
    <row r="2" spans="1:35" s="11" customFormat="1" x14ac:dyDescent="0.25">
      <c r="A2" s="6" t="s">
        <v>1</v>
      </c>
      <c r="B2" s="7" t="s">
        <v>2</v>
      </c>
      <c r="C2" s="7"/>
      <c r="D2" s="8"/>
      <c r="E2" s="7"/>
      <c r="F2" s="9"/>
      <c r="G2" s="9"/>
      <c r="H2" s="9"/>
      <c r="I2" s="7"/>
      <c r="J2" s="10"/>
      <c r="K2" s="7"/>
      <c r="L2" s="9"/>
      <c r="M2" s="7"/>
      <c r="N2" s="9"/>
      <c r="O2" s="9"/>
      <c r="P2" s="7"/>
      <c r="Q2" s="10"/>
    </row>
    <row r="3" spans="1:35" s="11" customFormat="1" x14ac:dyDescent="0.25">
      <c r="A3" s="6" t="s">
        <v>3</v>
      </c>
      <c r="B3" s="34" t="s">
        <v>4</v>
      </c>
      <c r="C3" s="7"/>
      <c r="D3" s="8"/>
      <c r="E3" s="7"/>
      <c r="F3" s="9"/>
      <c r="G3" s="9"/>
      <c r="H3" s="9"/>
      <c r="I3" s="7"/>
      <c r="J3" s="10"/>
      <c r="K3" s="7"/>
      <c r="L3" s="9"/>
      <c r="M3" s="7"/>
      <c r="N3" s="9"/>
      <c r="O3" s="9"/>
      <c r="P3" s="7"/>
      <c r="Q3" s="10"/>
    </row>
    <row r="4" spans="1:35" s="11" customFormat="1" x14ac:dyDescent="0.25">
      <c r="A4" s="6" t="s">
        <v>5</v>
      </c>
      <c r="B4" s="41" t="s">
        <v>6</v>
      </c>
      <c r="C4" s="7"/>
      <c r="D4" s="8"/>
      <c r="E4" s="7"/>
      <c r="F4" s="9"/>
      <c r="G4" s="9"/>
      <c r="H4" s="9"/>
      <c r="I4" s="7"/>
      <c r="J4" s="10"/>
      <c r="K4" s="7"/>
      <c r="L4" s="9"/>
      <c r="M4" s="7"/>
      <c r="N4" s="9"/>
      <c r="O4" s="9"/>
      <c r="P4" s="7"/>
      <c r="Q4" s="10"/>
    </row>
    <row r="5" spans="1:35" s="11" customFormat="1" x14ac:dyDescent="0.25">
      <c r="A5" s="6"/>
      <c r="B5" s="42" t="s">
        <v>7</v>
      </c>
      <c r="C5" s="7"/>
      <c r="D5" s="8"/>
      <c r="E5" s="7"/>
      <c r="F5" s="9"/>
      <c r="G5" s="9"/>
      <c r="H5" s="9"/>
      <c r="I5" s="7"/>
      <c r="J5" s="10"/>
      <c r="K5" s="7"/>
      <c r="L5" s="9"/>
      <c r="M5" s="7"/>
      <c r="N5" s="9"/>
      <c r="O5" s="9"/>
      <c r="P5" s="7"/>
      <c r="Q5" s="10"/>
    </row>
    <row r="6" spans="1:35" s="11" customFormat="1" x14ac:dyDescent="0.25">
      <c r="A6" s="6"/>
      <c r="B6" s="11" t="s">
        <v>8</v>
      </c>
      <c r="F6" s="9"/>
      <c r="G6" s="9"/>
      <c r="H6" s="9"/>
      <c r="I6" s="7"/>
      <c r="J6" s="10"/>
      <c r="K6" s="7"/>
      <c r="L6" s="9"/>
      <c r="M6" s="7"/>
      <c r="N6" s="9"/>
      <c r="O6" s="9"/>
      <c r="P6" s="7"/>
      <c r="Q6" s="10"/>
    </row>
    <row r="7" spans="1:35" s="11" customFormat="1" ht="9" customHeight="1" x14ac:dyDescent="0.25">
      <c r="A7" s="6"/>
      <c r="B7" s="7"/>
      <c r="C7" s="7"/>
      <c r="D7" s="8"/>
      <c r="E7" s="7"/>
      <c r="F7" s="9"/>
      <c r="G7" s="9"/>
      <c r="H7" s="9"/>
      <c r="I7" s="7"/>
      <c r="J7" s="10"/>
      <c r="K7" s="7"/>
      <c r="L7" s="9"/>
      <c r="M7" s="7"/>
      <c r="N7" s="9"/>
      <c r="O7" s="9"/>
      <c r="P7" s="7"/>
      <c r="Q7" s="10"/>
    </row>
    <row r="8" spans="1:35" s="13" customFormat="1" ht="15.75" customHeight="1" x14ac:dyDescent="0.2">
      <c r="A8" s="12"/>
      <c r="B8" s="70" t="str">
        <f>"Key MLS Statistics for "&amp;A10</f>
        <v>Key MLS Statistics for Month</v>
      </c>
      <c r="C8" s="79"/>
      <c r="D8" s="79"/>
      <c r="E8" s="79"/>
      <c r="F8" s="80"/>
      <c r="G8" s="73" t="str">
        <f>"Statistics for Listings Sold During "&amp;A10</f>
        <v>Statistics for Listings Sold During Month</v>
      </c>
      <c r="H8" s="71"/>
      <c r="I8" s="71"/>
      <c r="J8" s="71"/>
      <c r="K8" s="74" t="s">
        <v>9</v>
      </c>
      <c r="L8" s="81"/>
      <c r="M8" s="82"/>
      <c r="N8" s="75" t="s">
        <v>10</v>
      </c>
      <c r="O8" s="81"/>
      <c r="P8" s="81"/>
      <c r="Q8" s="82"/>
      <c r="R8" s="40"/>
      <c r="S8" s="40"/>
      <c r="T8" s="40"/>
      <c r="U8" s="40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</row>
    <row r="9" spans="1:35" s="15" customFormat="1" ht="27" customHeight="1" x14ac:dyDescent="0.25">
      <c r="A9" s="14"/>
      <c r="B9" s="44"/>
      <c r="C9" s="45" t="s">
        <v>11</v>
      </c>
      <c r="D9" s="46" t="str">
        <f>A10&amp;"s'"</f>
        <v>Months'</v>
      </c>
      <c r="E9" s="45" t="s">
        <v>12</v>
      </c>
      <c r="F9" s="47" t="s">
        <v>13</v>
      </c>
      <c r="G9" s="76" t="s">
        <v>14</v>
      </c>
      <c r="H9" s="83"/>
      <c r="I9" s="48" t="s">
        <v>15</v>
      </c>
      <c r="J9" s="49" t="s">
        <v>16</v>
      </c>
      <c r="K9" s="50"/>
      <c r="L9" s="51" t="s">
        <v>13</v>
      </c>
      <c r="M9" s="52" t="s">
        <v>12</v>
      </c>
      <c r="N9" s="78" t="s">
        <v>14</v>
      </c>
      <c r="O9" s="84"/>
      <c r="P9" s="53" t="s">
        <v>15</v>
      </c>
      <c r="Q9" s="54" t="s">
        <v>16</v>
      </c>
      <c r="R9" s="38"/>
      <c r="S9" s="38"/>
      <c r="T9" s="38"/>
      <c r="U9" s="38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</row>
    <row r="10" spans="1:35" s="17" customFormat="1" x14ac:dyDescent="0.25">
      <c r="A10" s="16" t="s">
        <v>17</v>
      </c>
      <c r="B10" s="55" t="s">
        <v>13</v>
      </c>
      <c r="C10" s="55" t="s">
        <v>18</v>
      </c>
      <c r="D10" s="56" t="s">
        <v>19</v>
      </c>
      <c r="E10" s="55" t="s">
        <v>20</v>
      </c>
      <c r="F10" s="57" t="s">
        <v>21</v>
      </c>
      <c r="G10" s="58" t="s">
        <v>22</v>
      </c>
      <c r="H10" s="59" t="s">
        <v>23</v>
      </c>
      <c r="I10" s="60" t="s">
        <v>22</v>
      </c>
      <c r="J10" s="61" t="s">
        <v>22</v>
      </c>
      <c r="K10" s="62" t="s">
        <v>13</v>
      </c>
      <c r="L10" s="63" t="s">
        <v>21</v>
      </c>
      <c r="M10" s="62" t="s">
        <v>20</v>
      </c>
      <c r="N10" s="64" t="s">
        <v>22</v>
      </c>
      <c r="O10" s="65" t="s">
        <v>23</v>
      </c>
      <c r="P10" s="66" t="s">
        <v>22</v>
      </c>
      <c r="Q10" s="67" t="s">
        <v>22</v>
      </c>
      <c r="R10" s="36"/>
      <c r="S10" s="36"/>
      <c r="T10" s="36"/>
      <c r="U10" s="36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</row>
    <row r="11" spans="1:35" x14ac:dyDescent="0.25">
      <c r="A11" s="18">
        <v>37653</v>
      </c>
      <c r="B11" s="19">
        <f>'Existing Homes'!B11+'New Homes'!B11</f>
        <v>2038</v>
      </c>
      <c r="C11" s="20">
        <f>'Existing Homes'!C11+'New Homes'!C11</f>
        <v>11561</v>
      </c>
    </row>
    <row r="12" spans="1:35" x14ac:dyDescent="0.25">
      <c r="A12" s="18">
        <v>37681</v>
      </c>
      <c r="B12" s="19">
        <f>'Existing Homes'!B12+'New Homes'!B12</f>
        <v>2626</v>
      </c>
      <c r="C12" s="20">
        <f>'Existing Homes'!C12+'New Homes'!C12</f>
        <v>11972</v>
      </c>
    </row>
    <row r="13" spans="1:35" x14ac:dyDescent="0.25">
      <c r="A13" s="18">
        <v>37712</v>
      </c>
      <c r="B13" s="19">
        <f>'Existing Homes'!B13+'New Homes'!B13</f>
        <v>2863</v>
      </c>
      <c r="C13" s="20">
        <f>'Existing Homes'!C13+'New Homes'!C13</f>
        <v>12273</v>
      </c>
    </row>
    <row r="14" spans="1:35" x14ac:dyDescent="0.25">
      <c r="A14" s="18">
        <v>37742</v>
      </c>
      <c r="B14" s="19">
        <f>'Existing Homes'!B14+'New Homes'!B14</f>
        <v>3354</v>
      </c>
      <c r="C14" s="20">
        <f>'Existing Homes'!C14+'New Homes'!C14</f>
        <v>12330</v>
      </c>
    </row>
    <row r="15" spans="1:35" x14ac:dyDescent="0.25">
      <c r="A15" s="18">
        <v>37773</v>
      </c>
      <c r="B15" s="19">
        <f>'Existing Homes'!B15+'New Homes'!B15</f>
        <v>3276</v>
      </c>
      <c r="C15" s="20">
        <f>'Existing Homes'!C15+'New Homes'!C15</f>
        <v>12583</v>
      </c>
    </row>
    <row r="16" spans="1:35" x14ac:dyDescent="0.25">
      <c r="A16" s="18">
        <v>37803</v>
      </c>
      <c r="B16" s="19">
        <f>'Existing Homes'!B16+'New Homes'!B16</f>
        <v>3617</v>
      </c>
      <c r="C16" s="20">
        <f>'Existing Homes'!C16+'New Homes'!C16</f>
        <v>12675</v>
      </c>
    </row>
    <row r="17" spans="1:14" x14ac:dyDescent="0.25">
      <c r="A17" s="18">
        <v>37834</v>
      </c>
      <c r="B17" s="19">
        <f>'Existing Homes'!B17+'New Homes'!B17</f>
        <v>3515</v>
      </c>
      <c r="C17" s="20">
        <f>'Existing Homes'!C17+'New Homes'!C17</f>
        <v>12681</v>
      </c>
    </row>
    <row r="18" spans="1:14" x14ac:dyDescent="0.25">
      <c r="A18" s="18">
        <v>37865</v>
      </c>
      <c r="B18" s="19">
        <f>'Existing Homes'!B18+'New Homes'!B18</f>
        <v>2927</v>
      </c>
      <c r="C18" s="20">
        <f>'Existing Homes'!C18+'New Homes'!C18</f>
        <v>13086</v>
      </c>
    </row>
    <row r="19" spans="1:14" x14ac:dyDescent="0.25">
      <c r="A19" s="18">
        <v>37895</v>
      </c>
      <c r="B19" s="19">
        <f>'Existing Homes'!B19+'New Homes'!B19</f>
        <v>2899</v>
      </c>
      <c r="C19" s="20">
        <f>'Existing Homes'!C19+'New Homes'!C19</f>
        <v>12868</v>
      </c>
      <c r="F19" s="22">
        <f>SUM('Existing Homes'!F19,'New Homes'!F19)</f>
        <v>536567863</v>
      </c>
      <c r="G19" s="23">
        <f t="shared" ref="G19:G82" si="0">F19/B19</f>
        <v>185087.22421524665</v>
      </c>
    </row>
    <row r="20" spans="1:14" x14ac:dyDescent="0.25">
      <c r="A20" s="18">
        <v>37926</v>
      </c>
      <c r="B20" s="19">
        <f>'Existing Homes'!B20+'New Homes'!B20</f>
        <v>2284</v>
      </c>
      <c r="C20" s="20">
        <f>'Existing Homes'!C20+'New Homes'!C20</f>
        <v>12447</v>
      </c>
      <c r="F20" s="22">
        <f>SUM('Existing Homes'!F20,'New Homes'!F20)</f>
        <v>427854666</v>
      </c>
      <c r="G20" s="23">
        <f t="shared" si="0"/>
        <v>187326.911558669</v>
      </c>
    </row>
    <row r="21" spans="1:14" x14ac:dyDescent="0.25">
      <c r="A21" s="18">
        <v>37956</v>
      </c>
      <c r="B21" s="19">
        <f>'Existing Homes'!B21+'New Homes'!B21</f>
        <v>2517</v>
      </c>
      <c r="C21" s="20">
        <f>'Existing Homes'!C21+'New Homes'!C21</f>
        <v>12243</v>
      </c>
      <c r="F21" s="22">
        <f>SUM('Existing Homes'!F21,'New Homes'!F21)</f>
        <v>468711927</v>
      </c>
      <c r="G21" s="23">
        <f t="shared" si="0"/>
        <v>186218.48510131109</v>
      </c>
    </row>
    <row r="22" spans="1:14" x14ac:dyDescent="0.25">
      <c r="A22" s="18">
        <v>37987</v>
      </c>
      <c r="B22" s="19">
        <f>'Existing Homes'!B22+'New Homes'!B22</f>
        <v>1772</v>
      </c>
      <c r="C22" s="20">
        <f>'Existing Homes'!C22+'New Homes'!C22</f>
        <v>12343</v>
      </c>
      <c r="D22" s="21">
        <f t="shared" ref="D22:D85" si="1">C22/AVERAGE(B11:B22)</f>
        <v>4.3966991213488482</v>
      </c>
      <c r="F22" s="22">
        <f>SUM('Existing Homes'!F22,'New Homes'!F22)</f>
        <v>335273617</v>
      </c>
      <c r="G22" s="23">
        <f t="shared" si="0"/>
        <v>189206.33013544019</v>
      </c>
      <c r="K22" s="27">
        <f t="shared" ref="K22:K85" si="2">IF(MONTH(A22)=1,B22,SUM(B22,K21))</f>
        <v>1772</v>
      </c>
      <c r="L22" s="28">
        <f>IF(MONTH(A22)=1,F22,F22+L21)</f>
        <v>335273617</v>
      </c>
      <c r="N22" s="31">
        <f>L22/K22</f>
        <v>189206.33013544019</v>
      </c>
    </row>
    <row r="23" spans="1:14" x14ac:dyDescent="0.25">
      <c r="A23" s="18">
        <v>38018</v>
      </c>
      <c r="B23" s="19">
        <f>'Existing Homes'!B23+'New Homes'!B23</f>
        <v>1997</v>
      </c>
      <c r="C23" s="20">
        <f>'Existing Homes'!C23+'New Homes'!C23</f>
        <v>12493</v>
      </c>
      <c r="D23" s="21">
        <f t="shared" si="1"/>
        <v>4.4555532439742027</v>
      </c>
      <c r="F23" s="22">
        <f>SUM('Existing Homes'!F23,'New Homes'!F23)</f>
        <v>356477830</v>
      </c>
      <c r="G23" s="23">
        <f t="shared" si="0"/>
        <v>178506.67501251877</v>
      </c>
      <c r="K23" s="27">
        <f t="shared" si="2"/>
        <v>3769</v>
      </c>
      <c r="L23" s="28">
        <f t="shared" ref="L23:L86" si="3">IF(MONTH(A23)=1,F23,F23+L22)</f>
        <v>691751447</v>
      </c>
      <c r="N23" s="31">
        <f t="shared" ref="N23:N86" si="4">L23/K23</f>
        <v>183537.13106924912</v>
      </c>
    </row>
    <row r="24" spans="1:14" x14ac:dyDescent="0.25">
      <c r="A24" s="18">
        <v>38047</v>
      </c>
      <c r="B24" s="19">
        <f>'Existing Homes'!B24+'New Homes'!B24</f>
        <v>2805</v>
      </c>
      <c r="C24" s="20">
        <f>'Existing Homes'!C24+'New Homes'!C24</f>
        <v>13026</v>
      </c>
      <c r="D24" s="21">
        <f t="shared" si="1"/>
        <v>4.6210607225211371</v>
      </c>
      <c r="F24" s="22">
        <f>SUM('Existing Homes'!F24,'New Homes'!F24)</f>
        <v>526207845</v>
      </c>
      <c r="G24" s="23">
        <f t="shared" si="0"/>
        <v>187596.37967914439</v>
      </c>
      <c r="K24" s="27">
        <f t="shared" si="2"/>
        <v>6574</v>
      </c>
      <c r="L24" s="28">
        <f t="shared" si="3"/>
        <v>1217959292</v>
      </c>
      <c r="N24" s="31">
        <f t="shared" si="4"/>
        <v>185269.13477334956</v>
      </c>
    </row>
    <row r="25" spans="1:14" x14ac:dyDescent="0.25">
      <c r="A25" s="18">
        <v>38078</v>
      </c>
      <c r="B25" s="19">
        <f>'Existing Homes'!B25+'New Homes'!B25</f>
        <v>3285</v>
      </c>
      <c r="C25" s="20">
        <f>'Existing Homes'!C25+'New Homes'!C25</f>
        <v>13537</v>
      </c>
      <c r="D25" s="21">
        <f t="shared" si="1"/>
        <v>4.7431674842326563</v>
      </c>
      <c r="F25" s="22">
        <f>SUM('Existing Homes'!F25,'New Homes'!F25)</f>
        <v>616330730</v>
      </c>
      <c r="G25" s="23">
        <f t="shared" si="0"/>
        <v>187619.70471841705</v>
      </c>
      <c r="K25" s="27">
        <f t="shared" si="2"/>
        <v>9859</v>
      </c>
      <c r="L25" s="28">
        <f t="shared" si="3"/>
        <v>1834290022</v>
      </c>
      <c r="N25" s="31">
        <f t="shared" si="4"/>
        <v>186052.34019677452</v>
      </c>
    </row>
    <row r="26" spans="1:14" x14ac:dyDescent="0.25">
      <c r="A26" s="18">
        <v>38108</v>
      </c>
      <c r="B26" s="19">
        <f>'Existing Homes'!B26+'New Homes'!B26</f>
        <v>3588</v>
      </c>
      <c r="C26" s="20">
        <f>'Existing Homes'!C26+'New Homes'!C26</f>
        <v>13833</v>
      </c>
      <c r="D26" s="21">
        <f t="shared" si="1"/>
        <v>4.8139899077779713</v>
      </c>
      <c r="F26" s="22">
        <f>SUM('Existing Homes'!F26,'New Homes'!F26)</f>
        <v>681942996</v>
      </c>
      <c r="G26" s="23">
        <f t="shared" si="0"/>
        <v>190062.15050167224</v>
      </c>
      <c r="K26" s="27">
        <f t="shared" si="2"/>
        <v>13447</v>
      </c>
      <c r="L26" s="28">
        <f t="shared" si="3"/>
        <v>2516233018</v>
      </c>
      <c r="N26" s="31">
        <f t="shared" si="4"/>
        <v>187122.25909124711</v>
      </c>
    </row>
    <row r="27" spans="1:14" x14ac:dyDescent="0.25">
      <c r="A27" s="18">
        <v>38139</v>
      </c>
      <c r="B27" s="19">
        <f>'Existing Homes'!B27+'New Homes'!B27</f>
        <v>3882</v>
      </c>
      <c r="C27" s="20">
        <f>'Existing Homes'!C27+'New Homes'!C27</f>
        <v>14354</v>
      </c>
      <c r="D27" s="21">
        <f t="shared" si="1"/>
        <v>4.9090287277701776</v>
      </c>
      <c r="F27" s="22">
        <f>SUM('Existing Homes'!F27,'New Homes'!F27)</f>
        <v>765679026</v>
      </c>
      <c r="G27" s="23">
        <f t="shared" si="0"/>
        <v>197238.285935085</v>
      </c>
      <c r="K27" s="27">
        <f t="shared" si="2"/>
        <v>17329</v>
      </c>
      <c r="L27" s="28">
        <f t="shared" si="3"/>
        <v>3281912044</v>
      </c>
      <c r="N27" s="31">
        <f t="shared" si="4"/>
        <v>189388.4265681805</v>
      </c>
    </row>
    <row r="28" spans="1:14" x14ac:dyDescent="0.25">
      <c r="A28" s="18">
        <v>38169</v>
      </c>
      <c r="B28" s="19">
        <f>'Existing Homes'!B28+'New Homes'!B28</f>
        <v>3644</v>
      </c>
      <c r="C28" s="20">
        <f>'Existing Homes'!C28+'New Homes'!C28</f>
        <v>14373</v>
      </c>
      <c r="D28" s="21">
        <f t="shared" si="1"/>
        <v>4.9117471166168301</v>
      </c>
      <c r="F28" s="22">
        <f>SUM('Existing Homes'!F28,'New Homes'!F28)</f>
        <v>708698506</v>
      </c>
      <c r="G28" s="23">
        <f t="shared" si="0"/>
        <v>194483.67343578485</v>
      </c>
      <c r="K28" s="27">
        <f t="shared" si="2"/>
        <v>20973</v>
      </c>
      <c r="L28" s="28">
        <f t="shared" si="3"/>
        <v>3990610550</v>
      </c>
      <c r="N28" s="31">
        <f t="shared" si="4"/>
        <v>190273.71143851618</v>
      </c>
    </row>
    <row r="29" spans="1:14" x14ac:dyDescent="0.25">
      <c r="A29" s="18">
        <v>38200</v>
      </c>
      <c r="B29" s="19">
        <f>'Existing Homes'!B29+'New Homes'!B29</f>
        <v>3514</v>
      </c>
      <c r="C29" s="20">
        <f>'Existing Homes'!C29+'New Homes'!C29</f>
        <v>14593</v>
      </c>
      <c r="D29" s="21">
        <f t="shared" si="1"/>
        <v>4.9870706840576409</v>
      </c>
      <c r="F29" s="22">
        <f>SUM('Existing Homes'!F29,'New Homes'!F29)</f>
        <v>673319700</v>
      </c>
      <c r="G29" s="23">
        <f t="shared" si="0"/>
        <v>191610.61468412066</v>
      </c>
      <c r="K29" s="27">
        <f t="shared" si="2"/>
        <v>24487</v>
      </c>
      <c r="L29" s="28">
        <f t="shared" si="3"/>
        <v>4663930250</v>
      </c>
      <c r="N29" s="31">
        <f t="shared" si="4"/>
        <v>190465.56336015029</v>
      </c>
    </row>
    <row r="30" spans="1:14" x14ac:dyDescent="0.25">
      <c r="A30" s="18">
        <v>38231</v>
      </c>
      <c r="B30" s="19">
        <f>'Existing Homes'!B30+'New Homes'!B30</f>
        <v>2989</v>
      </c>
      <c r="C30" s="20">
        <f>'Existing Homes'!C30+'New Homes'!C30</f>
        <v>14841</v>
      </c>
      <c r="D30" s="21">
        <f t="shared" si="1"/>
        <v>5.0628837843984531</v>
      </c>
      <c r="F30" s="22">
        <f>SUM('Existing Homes'!F30,'New Homes'!F30)</f>
        <v>566616980</v>
      </c>
      <c r="G30" s="23">
        <f t="shared" si="0"/>
        <v>189567.40715958516</v>
      </c>
      <c r="K30" s="27">
        <f t="shared" si="2"/>
        <v>27476</v>
      </c>
      <c r="L30" s="28">
        <f t="shared" si="3"/>
        <v>5230547230</v>
      </c>
      <c r="N30" s="31">
        <f t="shared" si="4"/>
        <v>190367.85667491629</v>
      </c>
    </row>
    <row r="31" spans="1:14" x14ac:dyDescent="0.25">
      <c r="A31" s="18">
        <v>38261</v>
      </c>
      <c r="B31" s="19">
        <f>'Existing Homes'!B31+'New Homes'!B31</f>
        <v>2840</v>
      </c>
      <c r="C31" s="20">
        <f>'Existing Homes'!C31+'New Homes'!C31</f>
        <v>14470</v>
      </c>
      <c r="D31" s="21">
        <f t="shared" si="1"/>
        <v>4.9446137198507847</v>
      </c>
      <c r="F31" s="22">
        <f>SUM('Existing Homes'!F31,'New Homes'!F31)</f>
        <v>553114417</v>
      </c>
      <c r="G31" s="23">
        <f t="shared" si="0"/>
        <v>194758.59753521127</v>
      </c>
      <c r="K31" s="27">
        <f t="shared" si="2"/>
        <v>30316</v>
      </c>
      <c r="L31" s="28">
        <f t="shared" si="3"/>
        <v>5783661647</v>
      </c>
      <c r="N31" s="31">
        <f t="shared" si="4"/>
        <v>190779.18086159125</v>
      </c>
    </row>
    <row r="32" spans="1:14" x14ac:dyDescent="0.25">
      <c r="A32" s="18">
        <v>38292</v>
      </c>
      <c r="B32" s="19">
        <f>'Existing Homes'!B32+'New Homes'!B32</f>
        <v>2611</v>
      </c>
      <c r="C32" s="20">
        <f>'Existing Homes'!C32+'New Homes'!C32</f>
        <v>13864</v>
      </c>
      <c r="D32" s="21">
        <f t="shared" si="1"/>
        <v>4.6938268818417788</v>
      </c>
      <c r="F32" s="22">
        <f>SUM('Existing Homes'!F32,'New Homes'!F32)</f>
        <v>502345949</v>
      </c>
      <c r="G32" s="23">
        <f t="shared" si="0"/>
        <v>192395.99731903485</v>
      </c>
      <c r="K32" s="27">
        <f t="shared" si="2"/>
        <v>32927</v>
      </c>
      <c r="L32" s="28">
        <f t="shared" si="3"/>
        <v>6286007596</v>
      </c>
      <c r="N32" s="31">
        <f t="shared" si="4"/>
        <v>190907.38895131656</v>
      </c>
    </row>
    <row r="33" spans="1:14" x14ac:dyDescent="0.25">
      <c r="A33" s="18">
        <v>38322</v>
      </c>
      <c r="B33" s="19">
        <f>'Existing Homes'!B33+'New Homes'!B33</f>
        <v>2714</v>
      </c>
      <c r="C33" s="20">
        <f>'Existing Homes'!C33+'New Homes'!C33</f>
        <v>13688</v>
      </c>
      <c r="D33" s="21">
        <f t="shared" si="1"/>
        <v>4.6086248982912936</v>
      </c>
      <c r="F33" s="22">
        <f>SUM('Existing Homes'!F33,'New Homes'!F33)</f>
        <v>539052454</v>
      </c>
      <c r="G33" s="23">
        <f t="shared" si="0"/>
        <v>198619.17980840089</v>
      </c>
      <c r="K33" s="27">
        <f t="shared" si="2"/>
        <v>35641</v>
      </c>
      <c r="L33" s="28">
        <f t="shared" si="3"/>
        <v>6825060050</v>
      </c>
      <c r="N33" s="31">
        <f t="shared" si="4"/>
        <v>191494.62837743049</v>
      </c>
    </row>
    <row r="34" spans="1:14" x14ac:dyDescent="0.25">
      <c r="A34" s="18">
        <v>38353</v>
      </c>
      <c r="B34" s="19">
        <f>'Existing Homes'!B34+'New Homes'!B34</f>
        <v>1790</v>
      </c>
      <c r="C34" s="20">
        <f>'Existing Homes'!C34+'New Homes'!C34</f>
        <v>14113</v>
      </c>
      <c r="D34" s="21">
        <f t="shared" si="1"/>
        <v>4.7493199472783871</v>
      </c>
      <c r="F34" s="22">
        <f>SUM('Existing Homes'!F34,'New Homes'!F34)</f>
        <v>359297884</v>
      </c>
      <c r="G34" s="23">
        <f t="shared" si="0"/>
        <v>200725.07486033518</v>
      </c>
      <c r="K34" s="27">
        <f t="shared" si="2"/>
        <v>1790</v>
      </c>
      <c r="L34" s="28">
        <f t="shared" si="3"/>
        <v>359297884</v>
      </c>
      <c r="N34" s="31">
        <f t="shared" si="4"/>
        <v>200725.07486033518</v>
      </c>
    </row>
    <row r="35" spans="1:14" x14ac:dyDescent="0.25">
      <c r="A35" s="18">
        <v>38384</v>
      </c>
      <c r="B35" s="19">
        <f>'Existing Homes'!B35+'New Homes'!B35</f>
        <v>2170</v>
      </c>
      <c r="C35" s="20">
        <f>'Existing Homes'!C35+'New Homes'!C35</f>
        <v>14566</v>
      </c>
      <c r="D35" s="21">
        <f t="shared" si="1"/>
        <v>4.8780977896851976</v>
      </c>
      <c r="F35" s="22">
        <f>SUM('Existing Homes'!F35,'New Homes'!F35)</f>
        <v>419343200</v>
      </c>
      <c r="G35" s="23">
        <f t="shared" si="0"/>
        <v>193245.71428571429</v>
      </c>
      <c r="K35" s="27">
        <f t="shared" si="2"/>
        <v>3960</v>
      </c>
      <c r="L35" s="28">
        <f t="shared" si="3"/>
        <v>778641084</v>
      </c>
      <c r="N35" s="31">
        <f t="shared" si="4"/>
        <v>196626.53636363638</v>
      </c>
    </row>
    <row r="36" spans="1:14" x14ac:dyDescent="0.25">
      <c r="A36" s="18">
        <v>38412</v>
      </c>
      <c r="B36" s="19">
        <f>'Existing Homes'!B36+'New Homes'!B36</f>
        <v>3044</v>
      </c>
      <c r="C36" s="20">
        <f>'Existing Homes'!C36+'New Homes'!C36</f>
        <v>15396</v>
      </c>
      <c r="D36" s="21">
        <f t="shared" si="1"/>
        <v>5.1218984780017189</v>
      </c>
      <c r="F36" s="22">
        <f>SUM('Existing Homes'!F36,'New Homes'!F36)</f>
        <v>597418836</v>
      </c>
      <c r="G36" s="23">
        <f t="shared" si="0"/>
        <v>196261.11563731931</v>
      </c>
      <c r="K36" s="27">
        <f t="shared" si="2"/>
        <v>7004</v>
      </c>
      <c r="L36" s="28">
        <f t="shared" si="3"/>
        <v>1376059920</v>
      </c>
      <c r="N36" s="31">
        <f t="shared" si="4"/>
        <v>196467.72130211309</v>
      </c>
    </row>
    <row r="37" spans="1:14" x14ac:dyDescent="0.25">
      <c r="A37" s="18">
        <v>38443</v>
      </c>
      <c r="B37" s="19">
        <f>'Existing Homes'!B37+'New Homes'!B37</f>
        <v>3346</v>
      </c>
      <c r="C37" s="20">
        <f>'Existing Homes'!C37+'New Homes'!C37</f>
        <v>16257</v>
      </c>
      <c r="D37" s="21">
        <f t="shared" si="1"/>
        <v>5.3992029226170706</v>
      </c>
      <c r="F37" s="22">
        <f>SUM('Existing Homes'!F37,'New Homes'!F37)</f>
        <v>647266864</v>
      </c>
      <c r="G37" s="23">
        <f t="shared" si="0"/>
        <v>193444.96832038256</v>
      </c>
      <c r="K37" s="27">
        <f t="shared" si="2"/>
        <v>10350</v>
      </c>
      <c r="L37" s="28">
        <f t="shared" si="3"/>
        <v>2023326784</v>
      </c>
      <c r="N37" s="31">
        <f t="shared" si="4"/>
        <v>195490.51053140097</v>
      </c>
    </row>
    <row r="38" spans="1:14" x14ac:dyDescent="0.25">
      <c r="A38" s="18">
        <v>38473</v>
      </c>
      <c r="B38" s="19">
        <f>'Existing Homes'!B38+'New Homes'!B38</f>
        <v>3544</v>
      </c>
      <c r="C38" s="20">
        <f>'Existing Homes'!C38+'New Homes'!C38</f>
        <v>16653</v>
      </c>
      <c r="D38" s="21">
        <f t="shared" si="1"/>
        <v>5.5374639769452445</v>
      </c>
      <c r="F38" s="22">
        <f>SUM('Existing Homes'!F38,'New Homes'!F38)</f>
        <v>699222810</v>
      </c>
      <c r="G38" s="23">
        <f t="shared" si="0"/>
        <v>197297.63261851016</v>
      </c>
      <c r="K38" s="27">
        <f t="shared" si="2"/>
        <v>13894</v>
      </c>
      <c r="L38" s="28">
        <f t="shared" si="3"/>
        <v>2722549594</v>
      </c>
      <c r="N38" s="31">
        <f t="shared" si="4"/>
        <v>195951.46063048797</v>
      </c>
    </row>
    <row r="39" spans="1:14" x14ac:dyDescent="0.25">
      <c r="A39" s="18">
        <v>38504</v>
      </c>
      <c r="B39" s="19">
        <f>'Existing Homes'!B39+'New Homes'!B39</f>
        <v>3999</v>
      </c>
      <c r="C39" s="20">
        <f>'Existing Homes'!C39+'New Homes'!C39</f>
        <v>16776</v>
      </c>
      <c r="D39" s="21">
        <f t="shared" si="1"/>
        <v>5.5603369700317629</v>
      </c>
      <c r="F39" s="22">
        <f>SUM('Existing Homes'!F39,'New Homes'!F39)</f>
        <v>822003738</v>
      </c>
      <c r="G39" s="23">
        <f t="shared" si="0"/>
        <v>205552.32258064515</v>
      </c>
      <c r="K39" s="27">
        <f t="shared" si="2"/>
        <v>17893</v>
      </c>
      <c r="L39" s="28">
        <f t="shared" si="3"/>
        <v>3544553332</v>
      </c>
      <c r="N39" s="31">
        <f t="shared" si="4"/>
        <v>198097.20739954172</v>
      </c>
    </row>
    <row r="40" spans="1:14" x14ac:dyDescent="0.25">
      <c r="A40" s="18">
        <v>38534</v>
      </c>
      <c r="B40" s="19">
        <f>'Existing Homes'!B40+'New Homes'!B40</f>
        <v>3547</v>
      </c>
      <c r="C40" s="20">
        <f>'Existing Homes'!C40+'New Homes'!C40</f>
        <v>17209</v>
      </c>
      <c r="D40" s="21">
        <f t="shared" si="1"/>
        <v>5.7191758059155866</v>
      </c>
      <c r="F40" s="22">
        <f>SUM('Existing Homes'!F40,'New Homes'!F40)</f>
        <v>735249160</v>
      </c>
      <c r="G40" s="23">
        <f t="shared" si="0"/>
        <v>207287.6120665351</v>
      </c>
      <c r="K40" s="27">
        <f t="shared" si="2"/>
        <v>21440</v>
      </c>
      <c r="L40" s="28">
        <f t="shared" si="3"/>
        <v>4279802492</v>
      </c>
      <c r="N40" s="31">
        <f t="shared" si="4"/>
        <v>199617.65354477611</v>
      </c>
    </row>
    <row r="41" spans="1:14" x14ac:dyDescent="0.25">
      <c r="A41" s="18">
        <v>38565</v>
      </c>
      <c r="B41" s="19">
        <f>'Existing Homes'!B41+'New Homes'!B41</f>
        <v>3781</v>
      </c>
      <c r="C41" s="20">
        <f>'Existing Homes'!C41+'New Homes'!C41</f>
        <v>17458</v>
      </c>
      <c r="D41" s="21">
        <f t="shared" si="1"/>
        <v>5.7593402061855672</v>
      </c>
      <c r="F41" s="22">
        <f>SUM('Existing Homes'!F41,'New Homes'!F41)</f>
        <v>785882308</v>
      </c>
      <c r="G41" s="23">
        <f t="shared" si="0"/>
        <v>207850.38561227187</v>
      </c>
      <c r="K41" s="27">
        <f t="shared" si="2"/>
        <v>25221</v>
      </c>
      <c r="L41" s="28">
        <f t="shared" si="3"/>
        <v>5065684800</v>
      </c>
      <c r="N41" s="31">
        <f t="shared" si="4"/>
        <v>200851.86154395147</v>
      </c>
    </row>
    <row r="42" spans="1:14" x14ac:dyDescent="0.25">
      <c r="A42" s="18">
        <v>38596</v>
      </c>
      <c r="B42" s="19">
        <f>'Existing Homes'!B42+'New Homes'!B42</f>
        <v>3217</v>
      </c>
      <c r="C42" s="20">
        <f>'Existing Homes'!C42+'New Homes'!C42</f>
        <v>17591</v>
      </c>
      <c r="D42" s="21">
        <f t="shared" si="1"/>
        <v>5.7670682730923692</v>
      </c>
      <c r="F42" s="22">
        <f>SUM('Existing Homes'!F42,'New Homes'!F42)</f>
        <v>648078505</v>
      </c>
      <c r="G42" s="23">
        <f t="shared" si="0"/>
        <v>201454.30680758471</v>
      </c>
      <c r="K42" s="27">
        <f t="shared" si="2"/>
        <v>28438</v>
      </c>
      <c r="L42" s="28">
        <f t="shared" si="3"/>
        <v>5713763305</v>
      </c>
      <c r="N42" s="31">
        <f t="shared" si="4"/>
        <v>200920.01213165483</v>
      </c>
    </row>
    <row r="43" spans="1:14" x14ac:dyDescent="0.25">
      <c r="A43" s="18">
        <v>38626</v>
      </c>
      <c r="B43" s="19">
        <f>'Existing Homes'!B43+'New Homes'!B43</f>
        <v>2838</v>
      </c>
      <c r="C43" s="20">
        <f>'Existing Homes'!C43+'New Homes'!C43</f>
        <v>17448</v>
      </c>
      <c r="D43" s="21">
        <f t="shared" si="1"/>
        <v>5.7204994399060132</v>
      </c>
      <c r="F43" s="22">
        <f>SUM('Existing Homes'!F43,'New Homes'!F43)</f>
        <v>579911640</v>
      </c>
      <c r="G43" s="23">
        <f t="shared" si="0"/>
        <v>204338.13953488372</v>
      </c>
      <c r="K43" s="27">
        <f t="shared" si="2"/>
        <v>31276</v>
      </c>
      <c r="L43" s="28">
        <f t="shared" si="3"/>
        <v>6293674945</v>
      </c>
      <c r="N43" s="31">
        <f t="shared" si="4"/>
        <v>201230.17473462078</v>
      </c>
    </row>
    <row r="44" spans="1:14" x14ac:dyDescent="0.25">
      <c r="A44" s="18">
        <v>38657</v>
      </c>
      <c r="B44" s="19">
        <f>'Existing Homes'!B44+'New Homes'!B44</f>
        <v>2726</v>
      </c>
      <c r="C44" s="20">
        <f>'Existing Homes'!C44+'New Homes'!C44</f>
        <v>16686</v>
      </c>
      <c r="D44" s="21">
        <f t="shared" si="1"/>
        <v>5.4535352434905766</v>
      </c>
      <c r="F44" s="22">
        <f>SUM('Existing Homes'!F44,'New Homes'!F44)</f>
        <v>565131680</v>
      </c>
      <c r="G44" s="23">
        <f t="shared" si="0"/>
        <v>207311.69479090243</v>
      </c>
      <c r="K44" s="27">
        <f t="shared" si="2"/>
        <v>34002</v>
      </c>
      <c r="L44" s="28">
        <f t="shared" si="3"/>
        <v>6858806625</v>
      </c>
      <c r="N44" s="31">
        <f t="shared" si="4"/>
        <v>201717.74086818422</v>
      </c>
    </row>
    <row r="45" spans="1:14" x14ac:dyDescent="0.25">
      <c r="A45" s="18">
        <v>38687</v>
      </c>
      <c r="B45" s="19">
        <f>'Existing Homes'!B45+'New Homes'!B45</f>
        <v>2726</v>
      </c>
      <c r="C45" s="20">
        <f>'Existing Homes'!C45+'New Homes'!C45</f>
        <v>16339</v>
      </c>
      <c r="D45" s="21">
        <f t="shared" si="1"/>
        <v>5.3383794380309304</v>
      </c>
      <c r="F45" s="22">
        <f>SUM('Existing Homes'!F45,'New Homes'!F45)</f>
        <v>573752099</v>
      </c>
      <c r="G45" s="23">
        <f t="shared" si="0"/>
        <v>210473.99082905357</v>
      </c>
      <c r="K45" s="27">
        <f t="shared" si="2"/>
        <v>36728</v>
      </c>
      <c r="L45" s="28">
        <f t="shared" si="3"/>
        <v>7432558724</v>
      </c>
      <c r="N45" s="31">
        <f t="shared" si="4"/>
        <v>202367.64114571988</v>
      </c>
    </row>
    <row r="46" spans="1:14" x14ac:dyDescent="0.25">
      <c r="A46" s="18">
        <v>38718</v>
      </c>
      <c r="B46" s="19">
        <f>'Existing Homes'!B46+'New Homes'!B46</f>
        <v>1861</v>
      </c>
      <c r="C46" s="20">
        <f>'Existing Homes'!C46+'New Homes'!C46</f>
        <v>17289</v>
      </c>
      <c r="D46" s="21">
        <f t="shared" si="1"/>
        <v>5.6378705943096277</v>
      </c>
      <c r="F46" s="22">
        <f>SUM('Existing Homes'!F46,'New Homes'!F46)</f>
        <v>393597502</v>
      </c>
      <c r="G46" s="23">
        <f t="shared" si="0"/>
        <v>211497.85169263836</v>
      </c>
      <c r="K46" s="27">
        <f t="shared" si="2"/>
        <v>1861</v>
      </c>
      <c r="L46" s="28">
        <f t="shared" si="3"/>
        <v>393597502</v>
      </c>
      <c r="N46" s="31">
        <f t="shared" si="4"/>
        <v>211497.85169263836</v>
      </c>
    </row>
    <row r="47" spans="1:14" x14ac:dyDescent="0.25">
      <c r="A47" s="18">
        <v>38749</v>
      </c>
      <c r="B47" s="19">
        <f>'Existing Homes'!B47+'New Homes'!B47</f>
        <v>2188</v>
      </c>
      <c r="C47" s="20">
        <f>'Existing Homes'!C47+'New Homes'!C47</f>
        <v>18066</v>
      </c>
      <c r="D47" s="21">
        <f t="shared" si="1"/>
        <v>5.8883667870820542</v>
      </c>
      <c r="F47" s="22">
        <f>SUM('Existing Homes'!F47,'New Homes'!F47)</f>
        <v>424661740</v>
      </c>
      <c r="G47" s="23">
        <f t="shared" si="0"/>
        <v>194086.718464351</v>
      </c>
      <c r="K47" s="27">
        <f t="shared" si="2"/>
        <v>4049</v>
      </c>
      <c r="L47" s="28">
        <f t="shared" si="3"/>
        <v>818259242</v>
      </c>
      <c r="N47" s="31">
        <f t="shared" si="4"/>
        <v>202089.2175845888</v>
      </c>
    </row>
    <row r="48" spans="1:14" x14ac:dyDescent="0.25">
      <c r="A48" s="18">
        <v>38777</v>
      </c>
      <c r="B48" s="19">
        <f>'Existing Homes'!B48+'New Homes'!B48</f>
        <v>3040</v>
      </c>
      <c r="C48" s="20">
        <f>'Existing Homes'!C48+'New Homes'!C48</f>
        <v>18841</v>
      </c>
      <c r="D48" s="21">
        <f t="shared" si="1"/>
        <v>6.1416347485942469</v>
      </c>
      <c r="F48" s="22">
        <f>SUM('Existing Homes'!F48,'New Homes'!F48)</f>
        <v>607933915</v>
      </c>
      <c r="G48" s="23">
        <f t="shared" si="0"/>
        <v>199978.26151315789</v>
      </c>
      <c r="K48" s="27">
        <f t="shared" si="2"/>
        <v>7089</v>
      </c>
      <c r="L48" s="28">
        <f t="shared" si="3"/>
        <v>1426193157</v>
      </c>
      <c r="N48" s="31">
        <f t="shared" si="4"/>
        <v>201183.9691070673</v>
      </c>
    </row>
    <row r="49" spans="1:14" x14ac:dyDescent="0.25">
      <c r="A49" s="18">
        <v>38808</v>
      </c>
      <c r="B49" s="19">
        <f>'Existing Homes'!B49+'New Homes'!B49</f>
        <v>2900</v>
      </c>
      <c r="C49" s="20">
        <f>'Existing Homes'!C49+'New Homes'!C49</f>
        <v>19434</v>
      </c>
      <c r="D49" s="21">
        <f t="shared" si="1"/>
        <v>6.412626832018038</v>
      </c>
      <c r="F49" s="22">
        <f>SUM('Existing Homes'!F49,'New Homes'!F49)</f>
        <v>576917198</v>
      </c>
      <c r="G49" s="23">
        <f t="shared" si="0"/>
        <v>198936.9648275862</v>
      </c>
      <c r="K49" s="27">
        <f t="shared" si="2"/>
        <v>9989</v>
      </c>
      <c r="L49" s="28">
        <f t="shared" si="3"/>
        <v>2003110355</v>
      </c>
      <c r="N49" s="31">
        <f t="shared" si="4"/>
        <v>200531.62028231056</v>
      </c>
    </row>
    <row r="50" spans="1:14" x14ac:dyDescent="0.25">
      <c r="A50" s="18">
        <v>38838</v>
      </c>
      <c r="B50" s="19">
        <f>'Existing Homes'!B50+'New Homes'!B50</f>
        <v>3704</v>
      </c>
      <c r="C50" s="20">
        <f>'Existing Homes'!C50+'New Homes'!C50</f>
        <v>19748</v>
      </c>
      <c r="D50" s="21">
        <f t="shared" si="1"/>
        <v>6.4876940345497855</v>
      </c>
      <c r="F50" s="22">
        <f>SUM('Existing Homes'!F50,'New Homes'!F50)</f>
        <v>757498574</v>
      </c>
      <c r="G50" s="23">
        <f t="shared" si="0"/>
        <v>204508.25431965443</v>
      </c>
      <c r="K50" s="27">
        <f t="shared" si="2"/>
        <v>13693</v>
      </c>
      <c r="L50" s="28">
        <f t="shared" si="3"/>
        <v>2760608929</v>
      </c>
      <c r="N50" s="31">
        <f t="shared" si="4"/>
        <v>201607.31242240561</v>
      </c>
    </row>
    <row r="51" spans="1:14" x14ac:dyDescent="0.25">
      <c r="A51" s="18">
        <v>38869</v>
      </c>
      <c r="B51" s="19">
        <f>'Existing Homes'!B51+'New Homes'!B51</f>
        <v>4002</v>
      </c>
      <c r="C51" s="20">
        <f>'Existing Homes'!C51+'New Homes'!C51</f>
        <v>20201</v>
      </c>
      <c r="D51" s="21">
        <f t="shared" si="1"/>
        <v>6.6359704352586917</v>
      </c>
      <c r="F51" s="22">
        <f>SUM('Existing Homes'!F51,'New Homes'!F51)</f>
        <v>857442817</v>
      </c>
      <c r="G51" s="23">
        <f t="shared" si="0"/>
        <v>214253.57746126936</v>
      </c>
      <c r="K51" s="27">
        <f t="shared" si="2"/>
        <v>17695</v>
      </c>
      <c r="L51" s="28">
        <f t="shared" si="3"/>
        <v>3618051746</v>
      </c>
      <c r="N51" s="31">
        <f t="shared" si="4"/>
        <v>204467.46233399265</v>
      </c>
    </row>
    <row r="52" spans="1:14" x14ac:dyDescent="0.25">
      <c r="A52" s="18">
        <v>38899</v>
      </c>
      <c r="B52" s="19">
        <f>'Existing Homes'!B52+'New Homes'!B52</f>
        <v>3286</v>
      </c>
      <c r="C52" s="20">
        <f>'Existing Homes'!C52+'New Homes'!C52</f>
        <v>20367</v>
      </c>
      <c r="D52" s="21">
        <f t="shared" si="1"/>
        <v>6.738647329675481</v>
      </c>
      <c r="F52" s="22">
        <f>SUM('Existing Homes'!F52,'New Homes'!F52)</f>
        <v>682283818</v>
      </c>
      <c r="G52" s="23">
        <f t="shared" si="0"/>
        <v>207633.54169202677</v>
      </c>
      <c r="K52" s="27">
        <f t="shared" si="2"/>
        <v>20981</v>
      </c>
      <c r="L52" s="28">
        <f t="shared" si="3"/>
        <v>4300335564</v>
      </c>
      <c r="N52" s="31">
        <f t="shared" si="4"/>
        <v>204963.32701015205</v>
      </c>
    </row>
    <row r="53" spans="1:14" x14ac:dyDescent="0.25">
      <c r="A53" s="18">
        <v>38930</v>
      </c>
      <c r="B53" s="19">
        <f>'Existing Homes'!B53+'New Homes'!B53</f>
        <v>3489</v>
      </c>
      <c r="C53" s="20">
        <f>'Existing Homes'!C53+'New Homes'!C53</f>
        <v>20409</v>
      </c>
      <c r="D53" s="21">
        <f t="shared" si="1"/>
        <v>6.8073491397281591</v>
      </c>
      <c r="F53" s="22">
        <f>SUM('Existing Homes'!F53,'New Homes'!F53)</f>
        <v>730890192</v>
      </c>
      <c r="G53" s="23">
        <f t="shared" si="0"/>
        <v>209484.14789337918</v>
      </c>
      <c r="K53" s="27">
        <f t="shared" si="2"/>
        <v>24470</v>
      </c>
      <c r="L53" s="28">
        <f t="shared" si="3"/>
        <v>5031225756</v>
      </c>
      <c r="N53" s="31">
        <f t="shared" si="4"/>
        <v>205607.91810380056</v>
      </c>
    </row>
    <row r="54" spans="1:14" x14ac:dyDescent="0.25">
      <c r="A54" s="18">
        <v>38961</v>
      </c>
      <c r="B54" s="19">
        <f>'Existing Homes'!B54+'New Homes'!B54</f>
        <v>2771</v>
      </c>
      <c r="C54" s="20">
        <f>'Existing Homes'!C54+'New Homes'!C54</f>
        <v>20379</v>
      </c>
      <c r="D54" s="21">
        <f t="shared" si="1"/>
        <v>6.8826658410965074</v>
      </c>
      <c r="F54" s="22">
        <f>SUM('Existing Homes'!F54,'New Homes'!F54)</f>
        <v>553470139</v>
      </c>
      <c r="G54" s="23">
        <f t="shared" si="0"/>
        <v>199736.60736196319</v>
      </c>
      <c r="K54" s="27">
        <f t="shared" si="2"/>
        <v>27241</v>
      </c>
      <c r="L54" s="28">
        <f t="shared" si="3"/>
        <v>5584695895</v>
      </c>
      <c r="N54" s="31">
        <f t="shared" si="4"/>
        <v>205010.67857273962</v>
      </c>
    </row>
    <row r="55" spans="1:14" x14ac:dyDescent="0.25">
      <c r="A55" s="18">
        <v>38991</v>
      </c>
      <c r="B55" s="19">
        <f>'Existing Homes'!B55+'New Homes'!B55</f>
        <v>2686</v>
      </c>
      <c r="C55" s="20">
        <f>'Existing Homes'!C55+'New Homes'!C55</f>
        <v>19484</v>
      </c>
      <c r="D55" s="21">
        <f t="shared" si="1"/>
        <v>6.6086661578902737</v>
      </c>
      <c r="F55" s="22">
        <f>SUM('Existing Homes'!F55,'New Homes'!F55)</f>
        <v>558642160</v>
      </c>
      <c r="G55" s="23">
        <f t="shared" si="0"/>
        <v>207982.93373045421</v>
      </c>
      <c r="K55" s="27">
        <f t="shared" si="2"/>
        <v>29927</v>
      </c>
      <c r="L55" s="28">
        <f t="shared" si="3"/>
        <v>6143338055</v>
      </c>
      <c r="N55" s="31">
        <f t="shared" si="4"/>
        <v>205277.44361279113</v>
      </c>
    </row>
    <row r="56" spans="1:14" x14ac:dyDescent="0.25">
      <c r="A56" s="18">
        <v>39022</v>
      </c>
      <c r="B56" s="19">
        <f>'Existing Homes'!B56+'New Homes'!B56</f>
        <v>2450</v>
      </c>
      <c r="C56" s="20">
        <f>'Existing Homes'!C56+'New Homes'!C56</f>
        <v>18588</v>
      </c>
      <c r="D56" s="21">
        <f t="shared" si="1"/>
        <v>6.354328689855568</v>
      </c>
      <c r="F56" s="22">
        <f>SUM('Existing Homes'!F56,'New Homes'!F56)</f>
        <v>480434892</v>
      </c>
      <c r="G56" s="23">
        <f t="shared" si="0"/>
        <v>196095.87428571429</v>
      </c>
      <c r="K56" s="27">
        <f t="shared" si="2"/>
        <v>32377</v>
      </c>
      <c r="L56" s="28">
        <f t="shared" si="3"/>
        <v>6623772947</v>
      </c>
      <c r="N56" s="31">
        <f t="shared" si="4"/>
        <v>204582.66507088364</v>
      </c>
    </row>
    <row r="57" spans="1:14" x14ac:dyDescent="0.25">
      <c r="A57" s="18">
        <v>39052</v>
      </c>
      <c r="B57" s="19">
        <f>'Existing Homes'!B57+'New Homes'!B57</f>
        <v>2336</v>
      </c>
      <c r="C57" s="20">
        <f>'Existing Homes'!C57+'New Homes'!C57</f>
        <v>18030</v>
      </c>
      <c r="D57" s="21">
        <f t="shared" si="1"/>
        <v>6.2328234379051075</v>
      </c>
      <c r="F57" s="22">
        <f>SUM('Existing Homes'!F57,'New Homes'!F57)</f>
        <v>496555344</v>
      </c>
      <c r="G57" s="23">
        <f t="shared" si="0"/>
        <v>212566.5</v>
      </c>
      <c r="K57" s="27">
        <f t="shared" si="2"/>
        <v>34713</v>
      </c>
      <c r="L57" s="28">
        <f t="shared" si="3"/>
        <v>7120328291</v>
      </c>
      <c r="N57" s="31">
        <f t="shared" si="4"/>
        <v>205119.93463543916</v>
      </c>
    </row>
    <row r="58" spans="1:14" x14ac:dyDescent="0.25">
      <c r="A58" s="18">
        <v>39083</v>
      </c>
      <c r="B58" s="19">
        <f>'Existing Homes'!B58+'New Homes'!B58</f>
        <v>1821</v>
      </c>
      <c r="C58" s="20">
        <f>'Existing Homes'!C58+'New Homes'!C58</f>
        <v>18133</v>
      </c>
      <c r="D58" s="21">
        <f t="shared" si="1"/>
        <v>6.2756611772849196</v>
      </c>
      <c r="F58" s="22">
        <f>SUM('Existing Homes'!F58,'New Homes'!F58)</f>
        <v>322524570</v>
      </c>
      <c r="G58" s="23">
        <f t="shared" si="0"/>
        <v>177113.98682042834</v>
      </c>
      <c r="K58" s="27">
        <f t="shared" si="2"/>
        <v>1821</v>
      </c>
      <c r="L58" s="28">
        <f t="shared" si="3"/>
        <v>322524570</v>
      </c>
      <c r="N58" s="31">
        <f t="shared" si="4"/>
        <v>177113.98682042834</v>
      </c>
    </row>
    <row r="59" spans="1:14" x14ac:dyDescent="0.25">
      <c r="A59" s="18">
        <v>39114</v>
      </c>
      <c r="B59" s="19">
        <f>'Existing Homes'!B59+'New Homes'!B59</f>
        <v>2113</v>
      </c>
      <c r="C59" s="20">
        <f>'Existing Homes'!C59+'New Homes'!C59</f>
        <v>18718</v>
      </c>
      <c r="D59" s="21">
        <f t="shared" si="1"/>
        <v>6.4921671772934859</v>
      </c>
      <c r="F59" s="22">
        <f>SUM('Existing Homes'!F59,'New Homes'!F59)</f>
        <v>404997019</v>
      </c>
      <c r="G59" s="23">
        <f t="shared" si="0"/>
        <v>191669.19971604354</v>
      </c>
      <c r="K59" s="27">
        <f t="shared" si="2"/>
        <v>3934</v>
      </c>
      <c r="L59" s="28">
        <f t="shared" si="3"/>
        <v>727521589</v>
      </c>
      <c r="N59" s="31">
        <f t="shared" si="4"/>
        <v>184931.77147941026</v>
      </c>
    </row>
    <row r="60" spans="1:14" x14ac:dyDescent="0.25">
      <c r="A60" s="18">
        <v>39142</v>
      </c>
      <c r="B60" s="19">
        <f>'Existing Homes'!B60+'New Homes'!B60</f>
        <v>2710</v>
      </c>
      <c r="C60" s="20">
        <f>'Existing Homes'!C60+'New Homes'!C60</f>
        <v>19748</v>
      </c>
      <c r="D60" s="21">
        <f t="shared" si="1"/>
        <v>6.9153729426870552</v>
      </c>
      <c r="F60" s="22">
        <f>SUM('Existing Homes'!F60,'New Homes'!F60)</f>
        <v>532234022</v>
      </c>
      <c r="G60" s="23">
        <f t="shared" si="0"/>
        <v>196396.3180811808</v>
      </c>
      <c r="K60" s="27">
        <f t="shared" si="2"/>
        <v>6644</v>
      </c>
      <c r="L60" s="28">
        <f t="shared" si="3"/>
        <v>1259755611</v>
      </c>
      <c r="N60" s="31">
        <f t="shared" si="4"/>
        <v>189608.00888019265</v>
      </c>
    </row>
    <row r="61" spans="1:14" x14ac:dyDescent="0.25">
      <c r="A61" s="18">
        <v>39173</v>
      </c>
      <c r="B61" s="19">
        <f>'Existing Homes'!B61+'New Homes'!B61</f>
        <v>2804</v>
      </c>
      <c r="C61" s="20">
        <f>'Existing Homes'!C61+'New Homes'!C61</f>
        <v>20461</v>
      </c>
      <c r="D61" s="21">
        <f t="shared" si="1"/>
        <v>7.1851808498185656</v>
      </c>
      <c r="F61" s="22">
        <f>SUM('Existing Homes'!F61,'New Homes'!F61)</f>
        <v>556951201</v>
      </c>
      <c r="G61" s="23">
        <f t="shared" si="0"/>
        <v>198627.38980028531</v>
      </c>
      <c r="K61" s="27">
        <f t="shared" si="2"/>
        <v>9448</v>
      </c>
      <c r="L61" s="28">
        <f t="shared" si="3"/>
        <v>1816706812</v>
      </c>
      <c r="N61" s="31">
        <f t="shared" si="4"/>
        <v>192284.80228619813</v>
      </c>
    </row>
    <row r="62" spans="1:14" x14ac:dyDescent="0.25">
      <c r="A62" s="18">
        <v>39203</v>
      </c>
      <c r="B62" s="19">
        <f>'Existing Homes'!B62+'New Homes'!B62</f>
        <v>3343</v>
      </c>
      <c r="C62" s="20">
        <f>'Existing Homes'!C62+'New Homes'!C62</f>
        <v>21036</v>
      </c>
      <c r="D62" s="21">
        <f t="shared" si="1"/>
        <v>7.4659726124633989</v>
      </c>
      <c r="F62" s="22">
        <f>SUM('Existing Homes'!F62,'New Homes'!F62)</f>
        <v>684992911</v>
      </c>
      <c r="G62" s="23">
        <f t="shared" si="0"/>
        <v>204903.65270714927</v>
      </c>
      <c r="K62" s="27">
        <f t="shared" si="2"/>
        <v>12791</v>
      </c>
      <c r="L62" s="28">
        <f t="shared" si="3"/>
        <v>2501699723</v>
      </c>
      <c r="N62" s="31">
        <f t="shared" si="4"/>
        <v>195582.8100226722</v>
      </c>
    </row>
    <row r="63" spans="1:14" x14ac:dyDescent="0.25">
      <c r="A63" s="18">
        <v>39234</v>
      </c>
      <c r="B63" s="19">
        <f>'Existing Homes'!B63+'New Homes'!B63</f>
        <v>3470</v>
      </c>
      <c r="C63" s="20">
        <f>'Existing Homes'!C63+'New Homes'!C63</f>
        <v>21232</v>
      </c>
      <c r="D63" s="21">
        <f t="shared" si="1"/>
        <v>7.6559992788244839</v>
      </c>
      <c r="F63" s="22">
        <f>SUM('Existing Homes'!F63,'New Homes'!F63)</f>
        <v>734010977</v>
      </c>
      <c r="G63" s="23">
        <f t="shared" si="0"/>
        <v>211530.54092219021</v>
      </c>
      <c r="K63" s="27">
        <f t="shared" si="2"/>
        <v>16261</v>
      </c>
      <c r="L63" s="28">
        <f t="shared" si="3"/>
        <v>3235710700</v>
      </c>
      <c r="N63" s="31">
        <f t="shared" si="4"/>
        <v>198985.96027304593</v>
      </c>
    </row>
    <row r="64" spans="1:14" x14ac:dyDescent="0.25">
      <c r="A64" s="18">
        <v>39264</v>
      </c>
      <c r="B64" s="19">
        <f>'Existing Homes'!B64+'New Homes'!B64</f>
        <v>3073</v>
      </c>
      <c r="C64" s="20">
        <f>'Existing Homes'!C64+'New Homes'!C64</f>
        <v>21474</v>
      </c>
      <c r="D64" s="21">
        <f t="shared" si="1"/>
        <v>7.7931409907457816</v>
      </c>
      <c r="F64" s="22">
        <f>SUM('Existing Homes'!F64,'New Homes'!F64)</f>
        <v>655836019</v>
      </c>
      <c r="G64" s="23">
        <f t="shared" si="0"/>
        <v>213418.81516433452</v>
      </c>
      <c r="K64" s="27">
        <f t="shared" si="2"/>
        <v>19334</v>
      </c>
      <c r="L64" s="28">
        <f t="shared" si="3"/>
        <v>3891546719</v>
      </c>
      <c r="N64" s="31">
        <f t="shared" si="4"/>
        <v>201279.95857039411</v>
      </c>
    </row>
    <row r="65" spans="1:14" x14ac:dyDescent="0.25">
      <c r="A65" s="18">
        <v>39295</v>
      </c>
      <c r="B65" s="19">
        <f>'Existing Homes'!B65+'New Homes'!B65</f>
        <v>3088</v>
      </c>
      <c r="C65" s="20">
        <f>'Existing Homes'!C65+'New Homes'!C65</f>
        <v>21618</v>
      </c>
      <c r="D65" s="21">
        <f t="shared" si="1"/>
        <v>7.9417113118016225</v>
      </c>
      <c r="F65" s="22">
        <f>SUM('Existing Homes'!F65,'New Homes'!F65)</f>
        <v>637304659</v>
      </c>
      <c r="G65" s="23">
        <f t="shared" si="0"/>
        <v>206381.0424222798</v>
      </c>
      <c r="K65" s="27">
        <f t="shared" si="2"/>
        <v>22422</v>
      </c>
      <c r="L65" s="28">
        <f t="shared" si="3"/>
        <v>4528851378</v>
      </c>
      <c r="N65" s="31">
        <f t="shared" si="4"/>
        <v>201982.48943002408</v>
      </c>
    </row>
    <row r="66" spans="1:14" x14ac:dyDescent="0.25">
      <c r="A66" s="18">
        <v>39326</v>
      </c>
      <c r="B66" s="19">
        <f>'Existing Homes'!B66+'New Homes'!B66</f>
        <v>2197</v>
      </c>
      <c r="C66" s="20">
        <f>'Existing Homes'!C66+'New Homes'!C66</f>
        <v>21296</v>
      </c>
      <c r="D66" s="21">
        <f t="shared" si="1"/>
        <v>7.9633542114611577</v>
      </c>
      <c r="F66" s="22">
        <f>SUM('Existing Homes'!F66,'New Homes'!F66)</f>
        <v>412823778</v>
      </c>
      <c r="G66" s="23">
        <f t="shared" si="0"/>
        <v>187903.40373236232</v>
      </c>
      <c r="K66" s="27">
        <f t="shared" si="2"/>
        <v>24619</v>
      </c>
      <c r="L66" s="28">
        <f t="shared" si="3"/>
        <v>4941675156</v>
      </c>
      <c r="N66" s="31">
        <f t="shared" si="4"/>
        <v>200726.07157073804</v>
      </c>
    </row>
    <row r="67" spans="1:14" x14ac:dyDescent="0.25">
      <c r="A67" s="18">
        <v>39356</v>
      </c>
      <c r="B67" s="19">
        <f>'Existing Homes'!B67+'New Homes'!B67</f>
        <v>2384</v>
      </c>
      <c r="C67" s="20">
        <f>'Existing Homes'!C67+'New Homes'!C67</f>
        <v>20655</v>
      </c>
      <c r="D67" s="21">
        <f t="shared" si="1"/>
        <v>7.7970367108119154</v>
      </c>
      <c r="F67" s="22">
        <f>SUM('Existing Homes'!F67,'New Homes'!F67)</f>
        <v>466610640</v>
      </c>
      <c r="G67" s="23">
        <f t="shared" si="0"/>
        <v>195725.93959731545</v>
      </c>
      <c r="K67" s="27">
        <f t="shared" si="2"/>
        <v>27003</v>
      </c>
      <c r="L67" s="28">
        <f t="shared" si="3"/>
        <v>5408285796</v>
      </c>
      <c r="N67" s="31">
        <f t="shared" si="4"/>
        <v>200284.62748583491</v>
      </c>
    </row>
    <row r="68" spans="1:14" x14ac:dyDescent="0.25">
      <c r="A68" s="18">
        <v>39387</v>
      </c>
      <c r="B68" s="19">
        <f>'Existing Homes'!B68+'New Homes'!B68</f>
        <v>2178</v>
      </c>
      <c r="C68" s="20">
        <f>'Existing Homes'!C68+'New Homes'!C68</f>
        <v>19504</v>
      </c>
      <c r="D68" s="21">
        <f t="shared" si="1"/>
        <v>7.4260875083288385</v>
      </c>
      <c r="F68" s="22">
        <f>SUM('Existing Homes'!F68,'New Homes'!F68)</f>
        <v>440296263</v>
      </c>
      <c r="G68" s="23">
        <f t="shared" si="0"/>
        <v>202156.22727272726</v>
      </c>
      <c r="K68" s="27">
        <f t="shared" si="2"/>
        <v>29181</v>
      </c>
      <c r="L68" s="28">
        <f t="shared" si="3"/>
        <v>5848582059</v>
      </c>
      <c r="N68" s="31">
        <f t="shared" si="4"/>
        <v>200424.31921455741</v>
      </c>
    </row>
    <row r="69" spans="1:14" x14ac:dyDescent="0.25">
      <c r="A69" s="18">
        <v>39417</v>
      </c>
      <c r="B69" s="19">
        <f>'Existing Homes'!B69+'New Homes'!B69</f>
        <v>1877</v>
      </c>
      <c r="C69" s="20">
        <f>'Existing Homes'!C69+'New Homes'!C69</f>
        <v>18553</v>
      </c>
      <c r="D69" s="21">
        <f t="shared" si="1"/>
        <v>7.1683946165239236</v>
      </c>
      <c r="F69" s="22">
        <f>SUM('Existing Homes'!F69,'New Homes'!F69)</f>
        <v>384070940</v>
      </c>
      <c r="G69" s="23">
        <f t="shared" si="0"/>
        <v>204619.5737879595</v>
      </c>
      <c r="K69" s="27">
        <f t="shared" si="2"/>
        <v>31058</v>
      </c>
      <c r="L69" s="28">
        <f t="shared" si="3"/>
        <v>6232652999</v>
      </c>
      <c r="N69" s="31">
        <f t="shared" si="4"/>
        <v>200677.86074441369</v>
      </c>
    </row>
    <row r="70" spans="1:14" x14ac:dyDescent="0.25">
      <c r="A70" s="18">
        <v>39448</v>
      </c>
      <c r="B70" s="19">
        <f>'Existing Homes'!B70+'New Homes'!B70</f>
        <v>1599</v>
      </c>
      <c r="C70" s="20">
        <f>'Existing Homes'!C70+'New Homes'!C70</f>
        <v>18730</v>
      </c>
      <c r="D70" s="21">
        <f t="shared" si="1"/>
        <v>7.2888831236217415</v>
      </c>
      <c r="F70" s="22">
        <f>SUM('Existing Homes'!F70,'New Homes'!F70)</f>
        <v>291295976</v>
      </c>
      <c r="G70" s="23">
        <f t="shared" si="0"/>
        <v>182173.84365228267</v>
      </c>
      <c r="K70" s="27">
        <f t="shared" si="2"/>
        <v>1599</v>
      </c>
      <c r="L70" s="28">
        <f t="shared" si="3"/>
        <v>291295976</v>
      </c>
      <c r="N70" s="31">
        <f t="shared" si="4"/>
        <v>182173.84365228267</v>
      </c>
    </row>
    <row r="71" spans="1:14" x14ac:dyDescent="0.25">
      <c r="A71" s="18">
        <v>39479</v>
      </c>
      <c r="B71" s="19">
        <f>'Existing Homes'!B71+'New Homes'!B71</f>
        <v>2007</v>
      </c>
      <c r="C71" s="20">
        <f>'Existing Homes'!C71+'New Homes'!C71</f>
        <v>19094</v>
      </c>
      <c r="D71" s="21">
        <f t="shared" si="1"/>
        <v>7.4561666124308488</v>
      </c>
      <c r="F71" s="22">
        <f>SUM('Existing Homes'!F71,'New Homes'!F71)</f>
        <v>358709079</v>
      </c>
      <c r="G71" s="23">
        <f t="shared" si="0"/>
        <v>178728.9880418535</v>
      </c>
      <c r="K71" s="27">
        <f t="shared" si="2"/>
        <v>3606</v>
      </c>
      <c r="L71" s="28">
        <f t="shared" si="3"/>
        <v>650005055</v>
      </c>
      <c r="N71" s="31">
        <f t="shared" si="4"/>
        <v>180256.53216860787</v>
      </c>
    </row>
    <row r="72" spans="1:14" x14ac:dyDescent="0.25">
      <c r="A72" s="18">
        <v>39508</v>
      </c>
      <c r="B72" s="19">
        <f>'Existing Homes'!B72+'New Homes'!B72</f>
        <v>2266</v>
      </c>
      <c r="C72" s="20">
        <f>'Existing Homes'!C72+'New Homes'!C72</f>
        <v>19535</v>
      </c>
      <c r="D72" s="21">
        <f t="shared" si="1"/>
        <v>7.7402099980188863</v>
      </c>
      <c r="F72" s="22">
        <f>SUM('Existing Homes'!F72,'New Homes'!F72)</f>
        <v>430001760</v>
      </c>
      <c r="G72" s="23">
        <f t="shared" si="0"/>
        <v>189762.47131509267</v>
      </c>
      <c r="K72" s="27">
        <f t="shared" si="2"/>
        <v>5872</v>
      </c>
      <c r="L72" s="28">
        <f t="shared" si="3"/>
        <v>1080006815</v>
      </c>
      <c r="N72" s="31">
        <f t="shared" si="4"/>
        <v>183924.8663147139</v>
      </c>
    </row>
    <row r="73" spans="1:14" x14ac:dyDescent="0.25">
      <c r="A73" s="18">
        <v>39539</v>
      </c>
      <c r="B73" s="19">
        <f>'Existing Homes'!B73+'New Homes'!B73</f>
        <v>2484</v>
      </c>
      <c r="C73" s="20">
        <f>'Existing Homes'!C73+'New Homes'!C73</f>
        <v>20129</v>
      </c>
      <c r="D73" s="21">
        <f t="shared" si="1"/>
        <v>8.0607355002335979</v>
      </c>
      <c r="F73" s="22">
        <f>SUM('Existing Homes'!F73,'New Homes'!F73)</f>
        <v>459023932</v>
      </c>
      <c r="G73" s="23">
        <f t="shared" si="0"/>
        <v>184792.24315619966</v>
      </c>
      <c r="K73" s="27">
        <f t="shared" si="2"/>
        <v>8356</v>
      </c>
      <c r="L73" s="28">
        <f t="shared" si="3"/>
        <v>1539030747</v>
      </c>
      <c r="N73" s="31">
        <f t="shared" si="4"/>
        <v>184182.71266156057</v>
      </c>
    </row>
    <row r="74" spans="1:14" x14ac:dyDescent="0.25">
      <c r="A74" s="18">
        <v>39569</v>
      </c>
      <c r="B74" s="19">
        <f>'Existing Homes'!B74+'New Homes'!B74</f>
        <v>2799</v>
      </c>
      <c r="C74" s="20">
        <f>'Existing Homes'!C74+'New Homes'!C74</f>
        <v>20196</v>
      </c>
      <c r="D74" s="21">
        <f t="shared" si="1"/>
        <v>8.2371014886819385</v>
      </c>
      <c r="F74" s="22">
        <f>SUM('Existing Homes'!F74,'New Homes'!F74)</f>
        <v>523236060</v>
      </c>
      <c r="G74" s="23">
        <f t="shared" si="0"/>
        <v>186936.7845659164</v>
      </c>
      <c r="K74" s="27">
        <f t="shared" si="2"/>
        <v>11155</v>
      </c>
      <c r="L74" s="28">
        <f t="shared" si="3"/>
        <v>2062266807</v>
      </c>
      <c r="N74" s="31">
        <f t="shared" si="4"/>
        <v>184873.76127297175</v>
      </c>
    </row>
    <row r="75" spans="1:14" x14ac:dyDescent="0.25">
      <c r="A75" s="18">
        <v>39600</v>
      </c>
      <c r="B75" s="19">
        <f>'Existing Homes'!B75+'New Homes'!B75</f>
        <v>2711</v>
      </c>
      <c r="C75" s="20">
        <f>'Existing Homes'!C75+'New Homes'!C75</f>
        <v>20048</v>
      </c>
      <c r="D75" s="21">
        <f t="shared" si="1"/>
        <v>8.3932596029724724</v>
      </c>
      <c r="F75" s="22">
        <f>SUM('Existing Homes'!F75,'New Homes'!F75)</f>
        <v>527759294</v>
      </c>
      <c r="G75" s="23">
        <f t="shared" si="0"/>
        <v>194673.29177425304</v>
      </c>
      <c r="K75" s="27">
        <f t="shared" si="2"/>
        <v>13866</v>
      </c>
      <c r="L75" s="28">
        <f t="shared" si="3"/>
        <v>2590026101</v>
      </c>
      <c r="N75" s="31">
        <f t="shared" si="4"/>
        <v>186789.7087119573</v>
      </c>
    </row>
    <row r="76" spans="1:14" x14ac:dyDescent="0.25">
      <c r="A76" s="18">
        <v>39630</v>
      </c>
      <c r="B76" s="19">
        <f>'Existing Homes'!B76+'New Homes'!B76</f>
        <v>2754</v>
      </c>
      <c r="C76" s="20">
        <f>'Existing Homes'!C76+'New Homes'!C76</f>
        <v>19673</v>
      </c>
      <c r="D76" s="21">
        <f t="shared" si="1"/>
        <v>8.328958509737511</v>
      </c>
      <c r="F76" s="22">
        <f>SUM('Existing Homes'!F76,'New Homes'!F76)</f>
        <v>527158312</v>
      </c>
      <c r="G76" s="23">
        <f t="shared" si="0"/>
        <v>191415.50907770515</v>
      </c>
      <c r="K76" s="27">
        <f t="shared" si="2"/>
        <v>16620</v>
      </c>
      <c r="L76" s="28">
        <f t="shared" si="3"/>
        <v>3117184413</v>
      </c>
      <c r="N76" s="31">
        <f t="shared" si="4"/>
        <v>187556.22220216607</v>
      </c>
    </row>
    <row r="77" spans="1:14" x14ac:dyDescent="0.25">
      <c r="A77" s="18">
        <v>39661</v>
      </c>
      <c r="B77" s="19">
        <f>'Existing Homes'!B77+'New Homes'!B77</f>
        <v>2581</v>
      </c>
      <c r="C77" s="20">
        <f>'Existing Homes'!C77+'New Homes'!C77</f>
        <v>19183</v>
      </c>
      <c r="D77" s="21">
        <f t="shared" si="1"/>
        <v>8.2694255846535185</v>
      </c>
      <c r="F77" s="22">
        <f>SUM('Existing Homes'!F77,'New Homes'!F77)</f>
        <v>485004439</v>
      </c>
      <c r="G77" s="23">
        <f t="shared" si="0"/>
        <v>187913.38202247192</v>
      </c>
      <c r="K77" s="27">
        <f t="shared" si="2"/>
        <v>19201</v>
      </c>
      <c r="L77" s="28">
        <f t="shared" si="3"/>
        <v>3602188852</v>
      </c>
      <c r="N77" s="31">
        <f t="shared" si="4"/>
        <v>187604.23165460132</v>
      </c>
    </row>
    <row r="78" spans="1:14" x14ac:dyDescent="0.25">
      <c r="A78" s="18">
        <v>39692</v>
      </c>
      <c r="B78" s="19">
        <f>'Existing Homes'!B78+'New Homes'!B78</f>
        <v>2428</v>
      </c>
      <c r="C78" s="20">
        <f>'Existing Homes'!C78+'New Homes'!C78</f>
        <v>18880</v>
      </c>
      <c r="D78" s="21">
        <f t="shared" si="1"/>
        <v>8.0718255664814027</v>
      </c>
      <c r="F78" s="22">
        <f>SUM('Existing Homes'!F78,'New Homes'!F78)</f>
        <v>425744233</v>
      </c>
      <c r="G78" s="23">
        <f t="shared" si="0"/>
        <v>175347.70716639209</v>
      </c>
      <c r="K78" s="27">
        <f t="shared" si="2"/>
        <v>21629</v>
      </c>
      <c r="L78" s="28">
        <f t="shared" si="3"/>
        <v>4027933085</v>
      </c>
      <c r="N78" s="31">
        <f t="shared" si="4"/>
        <v>186228.35475518979</v>
      </c>
    </row>
    <row r="79" spans="1:14" x14ac:dyDescent="0.25">
      <c r="A79" s="18">
        <v>39722</v>
      </c>
      <c r="B79" s="19">
        <f>'Existing Homes'!B79+'New Homes'!B79</f>
        <v>2034</v>
      </c>
      <c r="C79" s="20">
        <f>'Existing Homes'!C79+'New Homes'!C79</f>
        <v>17972</v>
      </c>
      <c r="D79" s="21">
        <f t="shared" si="1"/>
        <v>7.7806479543978639</v>
      </c>
      <c r="F79" s="22">
        <f>SUM('Existing Homes'!F79,'New Homes'!F79)</f>
        <v>368029023</v>
      </c>
      <c r="G79" s="23">
        <f t="shared" si="0"/>
        <v>180938.55604719764</v>
      </c>
      <c r="K79" s="27">
        <f t="shared" si="2"/>
        <v>23663</v>
      </c>
      <c r="L79" s="28">
        <f t="shared" si="3"/>
        <v>4395962108</v>
      </c>
      <c r="N79" s="31">
        <f t="shared" si="4"/>
        <v>185773.65963740862</v>
      </c>
    </row>
    <row r="80" spans="1:14" x14ac:dyDescent="0.25">
      <c r="A80" s="18">
        <v>39753</v>
      </c>
      <c r="B80" s="19">
        <f>'Existing Homes'!B80+'New Homes'!B80</f>
        <v>1518</v>
      </c>
      <c r="C80" s="20">
        <f>'Existing Homes'!C80+'New Homes'!C80</f>
        <v>16937</v>
      </c>
      <c r="D80" s="21">
        <f t="shared" si="1"/>
        <v>7.5114199127799539</v>
      </c>
      <c r="F80" s="22">
        <f>SUM('Existing Homes'!F80,'New Homes'!F80)</f>
        <v>263184978</v>
      </c>
      <c r="G80" s="23">
        <f t="shared" si="0"/>
        <v>173376.13833992096</v>
      </c>
      <c r="K80" s="27">
        <f t="shared" si="2"/>
        <v>25181</v>
      </c>
      <c r="L80" s="28">
        <f t="shared" si="3"/>
        <v>4659147086</v>
      </c>
      <c r="N80" s="31">
        <f t="shared" si="4"/>
        <v>185026.29307811445</v>
      </c>
    </row>
    <row r="81" spans="1:14" x14ac:dyDescent="0.25">
      <c r="A81" s="18">
        <v>39783</v>
      </c>
      <c r="B81" s="19">
        <f>'Existing Homes'!B81+'New Homes'!B81</f>
        <v>1793</v>
      </c>
      <c r="C81" s="20">
        <f>'Existing Homes'!C81+'New Homes'!C81</f>
        <v>15771</v>
      </c>
      <c r="D81" s="21">
        <f t="shared" si="1"/>
        <v>7.0160895677318891</v>
      </c>
      <c r="F81" s="22">
        <f>SUM('Existing Homes'!F81,'New Homes'!F81)</f>
        <v>308564966</v>
      </c>
      <c r="G81" s="23">
        <f t="shared" si="0"/>
        <v>172094.23647518127</v>
      </c>
      <c r="K81" s="27">
        <f t="shared" si="2"/>
        <v>26974</v>
      </c>
      <c r="L81" s="28">
        <f t="shared" si="3"/>
        <v>4967712052</v>
      </c>
      <c r="N81" s="31">
        <f t="shared" si="4"/>
        <v>184166.68095202788</v>
      </c>
    </row>
    <row r="82" spans="1:14" x14ac:dyDescent="0.25">
      <c r="A82" s="18">
        <v>39814</v>
      </c>
      <c r="B82" s="19">
        <f>'Existing Homes'!B82+'New Homes'!B82</f>
        <v>1219</v>
      </c>
      <c r="C82" s="20">
        <f>'Existing Homes'!C82+'New Homes'!C82</f>
        <v>16065</v>
      </c>
      <c r="D82" s="21">
        <f t="shared" si="1"/>
        <v>7.2490035346318722</v>
      </c>
      <c r="F82" s="22">
        <f>SUM('Existing Homes'!F82,'New Homes'!F82)</f>
        <v>190860153</v>
      </c>
      <c r="G82" s="23">
        <f t="shared" si="0"/>
        <v>156571.08531583264</v>
      </c>
      <c r="K82" s="27">
        <f t="shared" si="2"/>
        <v>1219</v>
      </c>
      <c r="L82" s="28">
        <f t="shared" si="3"/>
        <v>190860153</v>
      </c>
      <c r="N82" s="31">
        <f t="shared" si="4"/>
        <v>156571.08531583264</v>
      </c>
    </row>
    <row r="83" spans="1:14" x14ac:dyDescent="0.25">
      <c r="A83" s="18">
        <v>39845</v>
      </c>
      <c r="B83" s="19">
        <f>'Existing Homes'!B83+'New Homes'!B83</f>
        <v>1455</v>
      </c>
      <c r="C83" s="20">
        <f>'Existing Homes'!C83+'New Homes'!C83</f>
        <v>16267</v>
      </c>
      <c r="D83" s="21">
        <f t="shared" si="1"/>
        <v>7.4957376545580221</v>
      </c>
      <c r="F83" s="22">
        <f>SUM('Existing Homes'!F83,'New Homes'!F83)</f>
        <v>240175377</v>
      </c>
      <c r="G83" s="23">
        <f t="shared" ref="G83:G146" si="5">F83/B83</f>
        <v>165068.98762886599</v>
      </c>
      <c r="K83" s="27">
        <f t="shared" si="2"/>
        <v>2674</v>
      </c>
      <c r="L83" s="28">
        <f t="shared" si="3"/>
        <v>431035530</v>
      </c>
      <c r="N83" s="31">
        <f t="shared" si="4"/>
        <v>161195.03739715781</v>
      </c>
    </row>
    <row r="84" spans="1:14" x14ac:dyDescent="0.25">
      <c r="A84" s="18">
        <v>39873</v>
      </c>
      <c r="B84" s="19">
        <f>'Existing Homes'!B84+'New Homes'!B84</f>
        <v>1917</v>
      </c>
      <c r="C84" s="20">
        <f>'Existing Homes'!C84+'New Homes'!C84</f>
        <v>16905</v>
      </c>
      <c r="D84" s="21">
        <f t="shared" si="1"/>
        <v>7.8955357490367017</v>
      </c>
      <c r="F84" s="22">
        <f>SUM('Existing Homes'!F84,'New Homes'!F84)</f>
        <v>315134469</v>
      </c>
      <c r="G84" s="23">
        <f t="shared" si="5"/>
        <v>164389.39436619717</v>
      </c>
      <c r="K84" s="27">
        <f t="shared" si="2"/>
        <v>4591</v>
      </c>
      <c r="L84" s="28">
        <f t="shared" si="3"/>
        <v>746169999</v>
      </c>
      <c r="N84" s="31">
        <f t="shared" si="4"/>
        <v>162528.86059681987</v>
      </c>
    </row>
    <row r="85" spans="1:14" x14ac:dyDescent="0.25">
      <c r="A85" s="18">
        <v>39904</v>
      </c>
      <c r="B85" s="19">
        <f>'Existing Homes'!B85+'New Homes'!B85</f>
        <v>1972</v>
      </c>
      <c r="C85" s="20">
        <f>'Existing Homes'!C85+'New Homes'!C85</f>
        <v>16826</v>
      </c>
      <c r="D85" s="21">
        <f t="shared" si="1"/>
        <v>8.0184265914777022</v>
      </c>
      <c r="F85" s="22">
        <f>SUM('Existing Homes'!F85,'New Homes'!F85)</f>
        <v>330652509</v>
      </c>
      <c r="G85" s="23">
        <f t="shared" si="5"/>
        <v>167673.68610547666</v>
      </c>
      <c r="K85" s="27">
        <f t="shared" si="2"/>
        <v>6563</v>
      </c>
      <c r="L85" s="28">
        <f t="shared" si="3"/>
        <v>1076822508</v>
      </c>
      <c r="N85" s="31">
        <f t="shared" si="4"/>
        <v>164074.73838183758</v>
      </c>
    </row>
    <row r="86" spans="1:14" x14ac:dyDescent="0.25">
      <c r="A86" s="18">
        <v>39934</v>
      </c>
      <c r="B86" s="19">
        <f>'Existing Homes'!B86+'New Homes'!B86</f>
        <v>2299</v>
      </c>
      <c r="C86" s="20">
        <f>'Existing Homes'!C86+'New Homes'!C86</f>
        <v>16773</v>
      </c>
      <c r="D86" s="21">
        <f t="shared" ref="D86:D149" si="6">C86/AVERAGE(B75:B86)</f>
        <v>8.1550990640573726</v>
      </c>
      <c r="F86" s="22">
        <f>SUM('Existing Homes'!F86,'New Homes'!F86)</f>
        <v>401013643</v>
      </c>
      <c r="G86" s="23">
        <f t="shared" si="5"/>
        <v>174429.59678120923</v>
      </c>
      <c r="K86" s="27">
        <f t="shared" ref="K86:K149" si="7">IF(MONTH(A86)=1,B86,SUM(B86,K85))</f>
        <v>8862</v>
      </c>
      <c r="L86" s="28">
        <f t="shared" si="3"/>
        <v>1477836151</v>
      </c>
      <c r="N86" s="31">
        <f t="shared" si="4"/>
        <v>166761.01907018732</v>
      </c>
    </row>
    <row r="87" spans="1:14" x14ac:dyDescent="0.25">
      <c r="A87" s="18">
        <v>39965</v>
      </c>
      <c r="B87" s="19">
        <f>'Existing Homes'!B87+'New Homes'!B87</f>
        <v>2671</v>
      </c>
      <c r="C87" s="20">
        <f>'Existing Homes'!C87+'New Homes'!C87</f>
        <v>16636</v>
      </c>
      <c r="D87" s="21">
        <f t="shared" si="6"/>
        <v>8.1016192524654045</v>
      </c>
      <c r="F87" s="22">
        <f>SUM('Existing Homes'!F87,'New Homes'!F87)</f>
        <v>495696528</v>
      </c>
      <c r="G87" s="23">
        <f t="shared" si="5"/>
        <v>185584.62298764507</v>
      </c>
      <c r="K87" s="27">
        <f t="shared" si="7"/>
        <v>11533</v>
      </c>
      <c r="L87" s="28">
        <f t="shared" ref="L87:L144" si="8">IF(MONTH(A87)=1,F87,F87+L86)</f>
        <v>1973532679</v>
      </c>
      <c r="N87" s="31">
        <f t="shared" ref="N87:N147" si="9">L87/K87</f>
        <v>171120.49588138386</v>
      </c>
    </row>
    <row r="88" spans="1:14" x14ac:dyDescent="0.25">
      <c r="A88" s="18">
        <v>39995</v>
      </c>
      <c r="B88" s="19">
        <f>'Existing Homes'!B88+'New Homes'!B88</f>
        <v>2778</v>
      </c>
      <c r="C88" s="20">
        <f>'Existing Homes'!C88+'New Homes'!C88</f>
        <v>16418</v>
      </c>
      <c r="D88" s="21">
        <f t="shared" si="6"/>
        <v>7.9876748428947906</v>
      </c>
      <c r="F88" s="22">
        <f>SUM('Existing Homes'!F88,'New Homes'!F88)</f>
        <v>520260738</v>
      </c>
      <c r="G88" s="23">
        <f t="shared" si="5"/>
        <v>187278.88336933046</v>
      </c>
      <c r="K88" s="27">
        <f t="shared" si="7"/>
        <v>14311</v>
      </c>
      <c r="L88" s="28">
        <f t="shared" si="8"/>
        <v>2493793417</v>
      </c>
      <c r="N88" s="31">
        <f t="shared" si="9"/>
        <v>174257.10411571519</v>
      </c>
    </row>
    <row r="89" spans="1:14" x14ac:dyDescent="0.25">
      <c r="A89" s="18">
        <v>40026</v>
      </c>
      <c r="B89" s="19">
        <f>'Existing Homes'!B89+'New Homes'!B89</f>
        <v>2356</v>
      </c>
      <c r="C89" s="20">
        <f>'Existing Homes'!C89+'New Homes'!C89</f>
        <v>16259</v>
      </c>
      <c r="D89" s="21">
        <f t="shared" si="6"/>
        <v>7.9831423895253684</v>
      </c>
      <c r="F89" s="22">
        <f>SUM('Existing Homes'!F89,'New Homes'!F89)</f>
        <v>414586002</v>
      </c>
      <c r="G89" s="23">
        <f t="shared" si="5"/>
        <v>175970.28947368421</v>
      </c>
      <c r="K89" s="27">
        <f t="shared" si="7"/>
        <v>16667</v>
      </c>
      <c r="L89" s="28">
        <f t="shared" si="8"/>
        <v>2908379419</v>
      </c>
      <c r="N89" s="31">
        <f t="shared" si="9"/>
        <v>174499.27515449692</v>
      </c>
    </row>
    <row r="90" spans="1:14" x14ac:dyDescent="0.25">
      <c r="A90" s="18">
        <v>40057</v>
      </c>
      <c r="B90" s="19">
        <f>'Existing Homes'!B90+'New Homes'!B90</f>
        <v>2383</v>
      </c>
      <c r="C90" s="20">
        <f>'Existing Homes'!C90+'New Homes'!C90</f>
        <v>15751</v>
      </c>
      <c r="D90" s="21">
        <f t="shared" si="6"/>
        <v>7.7479811436769825</v>
      </c>
      <c r="F90" s="22">
        <f>SUM('Existing Homes'!F90,'New Homes'!F90)</f>
        <v>408555898</v>
      </c>
      <c r="G90" s="23">
        <f t="shared" si="5"/>
        <v>171446.03357112882</v>
      </c>
      <c r="K90" s="27">
        <f t="shared" si="7"/>
        <v>19050</v>
      </c>
      <c r="L90" s="28">
        <f t="shared" si="8"/>
        <v>3316935317</v>
      </c>
      <c r="N90" s="31">
        <f t="shared" si="9"/>
        <v>174117.33947506562</v>
      </c>
    </row>
    <row r="91" spans="1:14" x14ac:dyDescent="0.25">
      <c r="A91" s="18">
        <v>40087</v>
      </c>
      <c r="B91" s="19">
        <f>'Existing Homes'!B91+'New Homes'!B91</f>
        <v>2548</v>
      </c>
      <c r="C91" s="20">
        <f>'Existing Homes'!C91+'New Homes'!C91</f>
        <v>15300</v>
      </c>
      <c r="D91" s="21">
        <f t="shared" si="6"/>
        <v>7.3708298205467901</v>
      </c>
      <c r="F91" s="22">
        <f>SUM('Existing Homes'!F91,'New Homes'!F91)</f>
        <v>427394656</v>
      </c>
      <c r="G91" s="23">
        <f t="shared" si="5"/>
        <v>167737.30612244899</v>
      </c>
      <c r="K91" s="27">
        <f t="shared" si="7"/>
        <v>21598</v>
      </c>
      <c r="L91" s="28">
        <f t="shared" si="8"/>
        <v>3744329973</v>
      </c>
      <c r="N91" s="31">
        <f t="shared" si="9"/>
        <v>173364.66214464302</v>
      </c>
    </row>
    <row r="92" spans="1:14" x14ac:dyDescent="0.25">
      <c r="A92" s="18">
        <v>40118</v>
      </c>
      <c r="B92" s="19">
        <f>'Existing Homes'!B92+'New Homes'!B92</f>
        <v>2454</v>
      </c>
      <c r="C92" s="20">
        <f>'Existing Homes'!C92+'New Homes'!C92</f>
        <v>14659</v>
      </c>
      <c r="D92" s="21">
        <f t="shared" si="6"/>
        <v>6.8062681369704006</v>
      </c>
      <c r="F92" s="22">
        <f>SUM('Existing Homes'!F92,'New Homes'!F92)</f>
        <v>423617268</v>
      </c>
      <c r="G92" s="23">
        <f t="shared" si="5"/>
        <v>172623.17359413204</v>
      </c>
      <c r="K92" s="27">
        <f t="shared" si="7"/>
        <v>24052</v>
      </c>
      <c r="L92" s="28">
        <f t="shared" si="8"/>
        <v>4167947241</v>
      </c>
      <c r="N92" s="31">
        <f t="shared" si="9"/>
        <v>173289.0088558124</v>
      </c>
    </row>
    <row r="93" spans="1:14" x14ac:dyDescent="0.25">
      <c r="A93" s="18">
        <v>40148</v>
      </c>
      <c r="B93" s="19">
        <f>'Existing Homes'!B93+'New Homes'!B93</f>
        <v>1716</v>
      </c>
      <c r="C93" s="20">
        <f>'Existing Homes'!C93+'New Homes'!C93</f>
        <v>14005</v>
      </c>
      <c r="D93" s="21">
        <f t="shared" si="6"/>
        <v>6.5220428438373172</v>
      </c>
      <c r="F93" s="22">
        <f>SUM('Existing Homes'!F93,'New Homes'!F93)</f>
        <v>292021696</v>
      </c>
      <c r="G93" s="23">
        <f t="shared" si="5"/>
        <v>170175.81351981353</v>
      </c>
      <c r="K93" s="27">
        <f t="shared" si="7"/>
        <v>25768</v>
      </c>
      <c r="L93" s="28">
        <f t="shared" si="8"/>
        <v>4459968937</v>
      </c>
      <c r="N93" s="31">
        <f t="shared" si="9"/>
        <v>173081.68802390562</v>
      </c>
    </row>
    <row r="94" spans="1:14" x14ac:dyDescent="0.25">
      <c r="A94" s="18">
        <v>40179</v>
      </c>
      <c r="B94" s="19">
        <f>'Existing Homes'!B94+'New Homes'!B94</f>
        <v>1179</v>
      </c>
      <c r="C94" s="20">
        <f>'Existing Homes'!C94+'New Homes'!C94</f>
        <v>14461</v>
      </c>
      <c r="D94" s="21">
        <f t="shared" si="6"/>
        <v>6.7448694029850742</v>
      </c>
      <c r="F94" s="22">
        <f>SUM('Existing Homes'!F94,'New Homes'!F94)</f>
        <v>202814859</v>
      </c>
      <c r="G94" s="23">
        <f t="shared" si="5"/>
        <v>172022.78117048347</v>
      </c>
      <c r="K94" s="27">
        <f t="shared" si="7"/>
        <v>1179</v>
      </c>
      <c r="L94" s="28">
        <f t="shared" si="8"/>
        <v>202814859</v>
      </c>
      <c r="N94" s="31">
        <f t="shared" si="9"/>
        <v>172022.78117048347</v>
      </c>
    </row>
    <row r="95" spans="1:14" x14ac:dyDescent="0.25">
      <c r="A95" s="18">
        <v>40210</v>
      </c>
      <c r="B95" s="19">
        <f>'Existing Homes'!B95+'New Homes'!B95</f>
        <v>1396</v>
      </c>
      <c r="C95" s="20">
        <f>'Existing Homes'!C95+'New Homes'!C95</f>
        <v>15560</v>
      </c>
      <c r="D95" s="21">
        <f t="shared" si="6"/>
        <v>7.2741439089952857</v>
      </c>
      <c r="F95" s="22">
        <f>SUM('Existing Homes'!F95,'New Homes'!F95)</f>
        <v>212800606</v>
      </c>
      <c r="G95" s="23">
        <f t="shared" si="5"/>
        <v>152435.96418338109</v>
      </c>
      <c r="K95" s="27">
        <f t="shared" si="7"/>
        <v>2575</v>
      </c>
      <c r="L95" s="28">
        <f t="shared" si="8"/>
        <v>415615465</v>
      </c>
      <c r="N95" s="31">
        <f t="shared" si="9"/>
        <v>161404.0640776699</v>
      </c>
    </row>
    <row r="96" spans="1:14" x14ac:dyDescent="0.25">
      <c r="A96" s="18">
        <v>40238</v>
      </c>
      <c r="B96" s="19">
        <f>'Existing Homes'!B96+'New Homes'!B96</f>
        <v>2156</v>
      </c>
      <c r="C96" s="20">
        <f>'Existing Homes'!C96+'New Homes'!C96</f>
        <v>16587</v>
      </c>
      <c r="D96" s="21">
        <f t="shared" si="6"/>
        <v>7.6827234830940254</v>
      </c>
      <c r="F96" s="22">
        <f>SUM('Existing Homes'!F96,'New Homes'!F96)</f>
        <v>368247446</v>
      </c>
      <c r="G96" s="23">
        <f t="shared" si="5"/>
        <v>170801.22727272726</v>
      </c>
      <c r="K96" s="27">
        <f t="shared" si="7"/>
        <v>4731</v>
      </c>
      <c r="L96" s="28">
        <f t="shared" si="8"/>
        <v>783862911</v>
      </c>
      <c r="N96" s="31">
        <f t="shared" si="9"/>
        <v>165686.51680405834</v>
      </c>
    </row>
    <row r="97" spans="1:14" x14ac:dyDescent="0.25">
      <c r="A97" s="18">
        <v>40269</v>
      </c>
      <c r="B97" s="19">
        <f>'Existing Homes'!B97+'New Homes'!B97</f>
        <v>2644</v>
      </c>
      <c r="C97" s="20">
        <f>'Existing Homes'!C97+'New Homes'!C97</f>
        <v>16495</v>
      </c>
      <c r="D97" s="21">
        <f t="shared" si="6"/>
        <v>7.4469525959367946</v>
      </c>
      <c r="F97" s="22">
        <f>SUM('Existing Homes'!F97,'New Homes'!F97)</f>
        <v>449668664</v>
      </c>
      <c r="G97" s="23">
        <f t="shared" si="5"/>
        <v>170071.35552193646</v>
      </c>
      <c r="K97" s="27">
        <f t="shared" si="7"/>
        <v>7375</v>
      </c>
      <c r="L97" s="28">
        <f t="shared" si="8"/>
        <v>1233531575</v>
      </c>
      <c r="N97" s="31">
        <f t="shared" si="9"/>
        <v>167258.51864406781</v>
      </c>
    </row>
    <row r="98" spans="1:14" x14ac:dyDescent="0.25">
      <c r="A98" s="18">
        <v>40299</v>
      </c>
      <c r="B98" s="19">
        <f>'Existing Homes'!B98+'New Homes'!B98</f>
        <v>2878</v>
      </c>
      <c r="C98" s="20">
        <f>'Existing Homes'!C98+'New Homes'!C98</f>
        <v>17005</v>
      </c>
      <c r="D98" s="21">
        <f t="shared" si="6"/>
        <v>7.5135314260466144</v>
      </c>
      <c r="F98" s="22">
        <f>SUM('Existing Homes'!F98,'New Homes'!F98)</f>
        <v>509946384</v>
      </c>
      <c r="G98" s="23">
        <f t="shared" si="5"/>
        <v>177187.7637248089</v>
      </c>
      <c r="K98" s="27">
        <f t="shared" si="7"/>
        <v>10253</v>
      </c>
      <c r="L98" s="28">
        <f t="shared" si="8"/>
        <v>1743477959</v>
      </c>
      <c r="N98" s="31">
        <f t="shared" si="9"/>
        <v>170045.64117819176</v>
      </c>
    </row>
    <row r="99" spans="1:14" x14ac:dyDescent="0.25">
      <c r="A99" s="18">
        <v>40330</v>
      </c>
      <c r="B99" s="19">
        <f>'Existing Homes'!B99+'New Homes'!B99</f>
        <v>2599</v>
      </c>
      <c r="C99" s="20">
        <f>'Existing Homes'!C99+'New Homes'!C99</f>
        <v>17463</v>
      </c>
      <c r="D99" s="21">
        <f t="shared" si="6"/>
        <v>7.7364049174880938</v>
      </c>
      <c r="F99" s="22">
        <f>SUM('Existing Homes'!F99,'New Homes'!F99)</f>
        <v>508048095</v>
      </c>
      <c r="G99" s="23">
        <f t="shared" si="5"/>
        <v>195478.29742208542</v>
      </c>
      <c r="K99" s="27">
        <f t="shared" si="7"/>
        <v>12852</v>
      </c>
      <c r="L99" s="28">
        <f t="shared" si="8"/>
        <v>2251526054</v>
      </c>
      <c r="N99" s="31">
        <f t="shared" si="9"/>
        <v>175188.76859632743</v>
      </c>
    </row>
    <row r="100" spans="1:14" x14ac:dyDescent="0.25">
      <c r="A100" s="18">
        <v>40360</v>
      </c>
      <c r="B100" s="19">
        <f>'Existing Homes'!B100+'New Homes'!B100</f>
        <v>1639</v>
      </c>
      <c r="C100" s="20">
        <f>'Existing Homes'!C100+'New Homes'!C100</f>
        <v>17492</v>
      </c>
      <c r="D100" s="21">
        <f t="shared" si="6"/>
        <v>8.0894095884075838</v>
      </c>
      <c r="F100" s="22">
        <f>SUM('Existing Homes'!F100,'New Homes'!F100)</f>
        <v>291205854</v>
      </c>
      <c r="G100" s="23">
        <f t="shared" si="5"/>
        <v>177672.8822452715</v>
      </c>
      <c r="K100" s="27">
        <f t="shared" si="7"/>
        <v>14491</v>
      </c>
      <c r="L100" s="28">
        <f t="shared" si="8"/>
        <v>2542731908</v>
      </c>
      <c r="N100" s="31">
        <f t="shared" si="9"/>
        <v>175469.73348975225</v>
      </c>
    </row>
    <row r="101" spans="1:14" x14ac:dyDescent="0.25">
      <c r="A101" s="18">
        <v>40391</v>
      </c>
      <c r="B101" s="19">
        <f>'Existing Homes'!B101+'New Homes'!B101</f>
        <v>1773</v>
      </c>
      <c r="C101" s="20">
        <f>'Existing Homes'!C101+'New Homes'!C101</f>
        <v>18396</v>
      </c>
      <c r="D101" s="21">
        <f t="shared" si="6"/>
        <v>8.7030159668835001</v>
      </c>
      <c r="F101" s="22">
        <f>SUM('Existing Homes'!F101,'New Homes'!F101)</f>
        <v>310032481</v>
      </c>
      <c r="G101" s="23">
        <f t="shared" si="5"/>
        <v>174863.2154540327</v>
      </c>
      <c r="K101" s="27">
        <f t="shared" si="7"/>
        <v>16264</v>
      </c>
      <c r="L101" s="28">
        <f t="shared" si="8"/>
        <v>2852764389</v>
      </c>
      <c r="N101" s="31">
        <f t="shared" si="9"/>
        <v>175403.61467043779</v>
      </c>
    </row>
    <row r="102" spans="1:14" x14ac:dyDescent="0.25">
      <c r="A102" s="18">
        <v>40422</v>
      </c>
      <c r="B102" s="19">
        <f>'Existing Homes'!B102+'New Homes'!B102</f>
        <v>1727</v>
      </c>
      <c r="C102" s="20">
        <f>'Existing Homes'!C102+'New Homes'!C102</f>
        <v>17960</v>
      </c>
      <c r="D102" s="21">
        <f t="shared" si="6"/>
        <v>8.7223278967177951</v>
      </c>
      <c r="F102" s="22">
        <f>SUM('Existing Homes'!F102,'New Homes'!F102)</f>
        <v>305286904</v>
      </c>
      <c r="G102" s="23">
        <f t="shared" si="5"/>
        <v>176772.96120440069</v>
      </c>
      <c r="K102" s="27">
        <f t="shared" si="7"/>
        <v>17991</v>
      </c>
      <c r="L102" s="28">
        <f t="shared" si="8"/>
        <v>3158051293</v>
      </c>
      <c r="N102" s="31">
        <f t="shared" si="9"/>
        <v>175535.06158634872</v>
      </c>
    </row>
    <row r="103" spans="1:14" x14ac:dyDescent="0.25">
      <c r="A103" s="18">
        <v>40452</v>
      </c>
      <c r="B103" s="19">
        <f>'Existing Homes'!B103+'New Homes'!B103</f>
        <v>1613</v>
      </c>
      <c r="C103" s="20">
        <f>'Existing Homes'!C103+'New Homes'!C103</f>
        <v>17076</v>
      </c>
      <c r="D103" s="21">
        <f t="shared" si="6"/>
        <v>8.6191637923782274</v>
      </c>
      <c r="F103" s="22">
        <f>SUM('Existing Homes'!F103,'New Homes'!F103)</f>
        <v>278966955</v>
      </c>
      <c r="G103" s="23">
        <f t="shared" si="5"/>
        <v>172949.13515189089</v>
      </c>
      <c r="K103" s="27">
        <f t="shared" si="7"/>
        <v>19604</v>
      </c>
      <c r="L103" s="28">
        <f t="shared" si="8"/>
        <v>3437018248</v>
      </c>
      <c r="N103" s="31">
        <f t="shared" si="9"/>
        <v>175322.29381758824</v>
      </c>
    </row>
    <row r="104" spans="1:14" x14ac:dyDescent="0.25">
      <c r="A104" s="18">
        <v>40483</v>
      </c>
      <c r="B104" s="19">
        <f>'Existing Homes'!B104+'New Homes'!B104</f>
        <v>1630</v>
      </c>
      <c r="C104" s="20">
        <f>'Existing Homes'!C104+'New Homes'!C104</f>
        <v>16122</v>
      </c>
      <c r="D104" s="21">
        <f t="shared" si="6"/>
        <v>8.4298039215686273</v>
      </c>
      <c r="F104" s="22">
        <f>SUM('Existing Homes'!F104,'New Homes'!F104)</f>
        <v>276833630</v>
      </c>
      <c r="G104" s="23">
        <f t="shared" si="5"/>
        <v>169836.58282208588</v>
      </c>
      <c r="K104" s="27">
        <f t="shared" si="7"/>
        <v>21234</v>
      </c>
      <c r="L104" s="28">
        <f t="shared" si="8"/>
        <v>3713851878</v>
      </c>
      <c r="N104" s="31">
        <f t="shared" si="9"/>
        <v>174901.19044927947</v>
      </c>
    </row>
    <row r="105" spans="1:14" x14ac:dyDescent="0.25">
      <c r="A105" s="18">
        <v>40513</v>
      </c>
      <c r="B105" s="19">
        <f>'Existing Homes'!B105+'New Homes'!B105</f>
        <v>1714</v>
      </c>
      <c r="C105" s="20">
        <f>'Existing Homes'!C105+'New Homes'!C105</f>
        <v>15238</v>
      </c>
      <c r="D105" s="21">
        <f t="shared" si="6"/>
        <v>7.9682761024925925</v>
      </c>
      <c r="F105" s="22">
        <f>SUM('Existing Homes'!F105,'New Homes'!F105)</f>
        <v>291735608</v>
      </c>
      <c r="G105" s="23">
        <f t="shared" si="5"/>
        <v>170207.47257876312</v>
      </c>
      <c r="K105" s="27">
        <f t="shared" si="7"/>
        <v>22948</v>
      </c>
      <c r="L105" s="28">
        <f t="shared" si="8"/>
        <v>4005587486</v>
      </c>
      <c r="N105" s="31">
        <f t="shared" si="9"/>
        <v>174550.61382255534</v>
      </c>
    </row>
    <row r="106" spans="1:14" x14ac:dyDescent="0.25">
      <c r="A106" s="18">
        <v>40544</v>
      </c>
      <c r="B106" s="19">
        <f>'Existing Homes'!B106+'New Homes'!B106</f>
        <v>1231</v>
      </c>
      <c r="C106" s="20">
        <f>'Existing Homes'!C106+'New Homes'!C106</f>
        <v>15066</v>
      </c>
      <c r="D106" s="21">
        <f t="shared" si="6"/>
        <v>7.8605217391304345</v>
      </c>
      <c r="F106" s="22">
        <f>SUM('Existing Homes'!F106,'New Homes'!F106)</f>
        <v>193623409</v>
      </c>
      <c r="G106" s="23">
        <f t="shared" si="5"/>
        <v>157289.52802599513</v>
      </c>
      <c r="K106" s="27">
        <f t="shared" si="7"/>
        <v>1231</v>
      </c>
      <c r="L106" s="28">
        <f t="shared" si="8"/>
        <v>193623409</v>
      </c>
      <c r="N106" s="31">
        <f t="shared" si="9"/>
        <v>157289.52802599513</v>
      </c>
    </row>
    <row r="107" spans="1:14" x14ac:dyDescent="0.25">
      <c r="A107" s="18">
        <v>40575</v>
      </c>
      <c r="B107" s="19">
        <f>'Existing Homes'!B107+'New Homes'!B107</f>
        <v>1280</v>
      </c>
      <c r="C107" s="20">
        <f>'Existing Homes'!C107+'New Homes'!C107</f>
        <v>15580</v>
      </c>
      <c r="D107" s="21">
        <f t="shared" si="6"/>
        <v>8.1699003670686938</v>
      </c>
      <c r="E107" s="20">
        <f>'Existing Homes'!E107+'New Homes'!E107</f>
        <v>1684</v>
      </c>
      <c r="F107" s="22">
        <f>SUM('Existing Homes'!F107,'New Homes'!F107)</f>
        <v>194275679</v>
      </c>
      <c r="G107" s="23">
        <f t="shared" si="5"/>
        <v>151777.87421874999</v>
      </c>
      <c r="K107" s="27">
        <f t="shared" si="7"/>
        <v>2511</v>
      </c>
      <c r="L107" s="28">
        <f t="shared" si="8"/>
        <v>387899088</v>
      </c>
      <c r="M107" s="30">
        <f t="shared" ref="M107:M170" si="10">IF(MONTH(A107)=1,E107,SUM(E107,M106))</f>
        <v>1684</v>
      </c>
      <c r="N107" s="31">
        <f t="shared" si="9"/>
        <v>154479.92353643966</v>
      </c>
    </row>
    <row r="108" spans="1:14" x14ac:dyDescent="0.25">
      <c r="A108" s="18">
        <v>40603</v>
      </c>
      <c r="B108" s="19">
        <f>'Existing Homes'!B108+'New Homes'!B108</f>
        <v>1884</v>
      </c>
      <c r="C108" s="20">
        <f>'Existing Homes'!C108+'New Homes'!C108</f>
        <v>16808</v>
      </c>
      <c r="D108" s="21">
        <f t="shared" si="6"/>
        <v>8.9198655581107378</v>
      </c>
      <c r="E108" s="20">
        <f>'Existing Homes'!E108+'New Homes'!E108</f>
        <v>2187</v>
      </c>
      <c r="F108" s="22">
        <f>SUM('Existing Homes'!F108,'New Homes'!F108)</f>
        <v>304391516</v>
      </c>
      <c r="G108" s="23">
        <f t="shared" si="5"/>
        <v>161566.6220806794</v>
      </c>
      <c r="K108" s="27">
        <f t="shared" si="7"/>
        <v>4395</v>
      </c>
      <c r="L108" s="28">
        <f t="shared" si="8"/>
        <v>692290604</v>
      </c>
      <c r="M108" s="30">
        <f t="shared" si="10"/>
        <v>3871</v>
      </c>
      <c r="N108" s="31">
        <f t="shared" si="9"/>
        <v>157517.77110352673</v>
      </c>
    </row>
    <row r="109" spans="1:14" x14ac:dyDescent="0.25">
      <c r="A109" s="18">
        <v>40634</v>
      </c>
      <c r="B109" s="19">
        <f>'Existing Homes'!B109+'New Homes'!B109</f>
        <v>2031</v>
      </c>
      <c r="C109" s="20">
        <f>'Existing Homes'!C109+'New Homes'!C109</f>
        <v>17460</v>
      </c>
      <c r="D109" s="21">
        <f t="shared" si="6"/>
        <v>9.524069275876176</v>
      </c>
      <c r="E109" s="20">
        <f>'Existing Homes'!E109+'New Homes'!E109</f>
        <v>2103</v>
      </c>
      <c r="F109" s="22">
        <f>SUM('Existing Homes'!F109,'New Homes'!F109)</f>
        <v>325384067</v>
      </c>
      <c r="G109" s="23">
        <f t="shared" si="5"/>
        <v>160208.7971442639</v>
      </c>
      <c r="K109" s="27">
        <f t="shared" si="7"/>
        <v>6426</v>
      </c>
      <c r="L109" s="28">
        <f t="shared" si="8"/>
        <v>1017674671</v>
      </c>
      <c r="M109" s="30">
        <f t="shared" si="10"/>
        <v>5974</v>
      </c>
      <c r="N109" s="31">
        <f t="shared" si="9"/>
        <v>158368.29614067849</v>
      </c>
    </row>
    <row r="110" spans="1:14" x14ac:dyDescent="0.25">
      <c r="A110" s="18">
        <v>40664</v>
      </c>
      <c r="B110" s="19">
        <f>'Existing Homes'!B110+'New Homes'!B110</f>
        <v>2185</v>
      </c>
      <c r="C110" s="20">
        <f>'Existing Homes'!C110+'New Homes'!C110</f>
        <v>17387</v>
      </c>
      <c r="D110" s="21">
        <f t="shared" si="6"/>
        <v>9.7927344410025352</v>
      </c>
      <c r="E110" s="20">
        <f>'Existing Homes'!E110+'New Homes'!E110</f>
        <v>2223</v>
      </c>
      <c r="F110" s="22">
        <f>SUM('Existing Homes'!F110,'New Homes'!F110)</f>
        <v>377200408</v>
      </c>
      <c r="G110" s="23">
        <f t="shared" si="5"/>
        <v>172631.76567505722</v>
      </c>
      <c r="K110" s="27">
        <f t="shared" si="7"/>
        <v>8611</v>
      </c>
      <c r="L110" s="28">
        <f t="shared" si="8"/>
        <v>1394875079</v>
      </c>
      <c r="M110" s="30">
        <f t="shared" si="10"/>
        <v>8197</v>
      </c>
      <c r="N110" s="31">
        <f t="shared" si="9"/>
        <v>161987.58320752525</v>
      </c>
    </row>
    <row r="111" spans="1:14" x14ac:dyDescent="0.25">
      <c r="A111" s="18">
        <v>40695</v>
      </c>
      <c r="B111" s="19">
        <f>'Existing Homes'!B111+'New Homes'!B111</f>
        <v>2416</v>
      </c>
      <c r="C111" s="20">
        <f>'Existing Homes'!C111+'New Homes'!C111</f>
        <v>17308</v>
      </c>
      <c r="D111" s="21">
        <f t="shared" si="6"/>
        <v>9.8326942195710831</v>
      </c>
      <c r="E111" s="20">
        <f>'Existing Homes'!E111+'New Homes'!E111</f>
        <v>2067</v>
      </c>
      <c r="F111" s="22">
        <f>SUM('Existing Homes'!F111,'New Homes'!F111)</f>
        <v>444318240</v>
      </c>
      <c r="G111" s="23">
        <f t="shared" si="5"/>
        <v>183906.55629139073</v>
      </c>
      <c r="K111" s="27">
        <f t="shared" si="7"/>
        <v>11027</v>
      </c>
      <c r="L111" s="28">
        <f t="shared" si="8"/>
        <v>1839193319</v>
      </c>
      <c r="M111" s="30">
        <f t="shared" si="10"/>
        <v>10264</v>
      </c>
      <c r="N111" s="31">
        <f t="shared" si="9"/>
        <v>166789.99900244855</v>
      </c>
    </row>
    <row r="112" spans="1:14" x14ac:dyDescent="0.25">
      <c r="A112" s="18">
        <v>40725</v>
      </c>
      <c r="B112" s="19">
        <f>'Existing Homes'!B112+'New Homes'!B112</f>
        <v>2112</v>
      </c>
      <c r="C112" s="20">
        <f>'Existing Homes'!C112+'New Homes'!C112</f>
        <v>16995</v>
      </c>
      <c r="D112" s="21">
        <f t="shared" si="6"/>
        <v>9.4434154473050569</v>
      </c>
      <c r="E112" s="20">
        <f>'Existing Homes'!E112+'New Homes'!E112</f>
        <v>2031</v>
      </c>
      <c r="F112" s="22">
        <f>SUM('Existing Homes'!F112,'New Homes'!F112)</f>
        <v>369004519</v>
      </c>
      <c r="G112" s="23">
        <f t="shared" si="5"/>
        <v>174718.04876893939</v>
      </c>
      <c r="K112" s="27">
        <f t="shared" si="7"/>
        <v>13139</v>
      </c>
      <c r="L112" s="28">
        <f t="shared" si="8"/>
        <v>2208197838</v>
      </c>
      <c r="M112" s="30">
        <f t="shared" si="10"/>
        <v>12295</v>
      </c>
      <c r="N112" s="31">
        <f t="shared" si="9"/>
        <v>168064.37613212573</v>
      </c>
    </row>
    <row r="113" spans="1:17" x14ac:dyDescent="0.25">
      <c r="A113" s="18">
        <v>40756</v>
      </c>
      <c r="B113" s="19">
        <f>'Existing Homes'!B113+'New Homes'!B113</f>
        <v>2281</v>
      </c>
      <c r="C113" s="20">
        <f>'Existing Homes'!C113+'New Homes'!C113</f>
        <v>16477</v>
      </c>
      <c r="D113" s="21">
        <f t="shared" si="6"/>
        <v>8.9451682953311611</v>
      </c>
      <c r="E113" s="20">
        <f>'Existing Homes'!E113+'New Homes'!E113</f>
        <v>1958</v>
      </c>
      <c r="F113" s="22">
        <f>SUM('Existing Homes'!F113,'New Homes'!F113)</f>
        <v>388079046</v>
      </c>
      <c r="G113" s="23">
        <f t="shared" si="5"/>
        <v>170135.48706707585</v>
      </c>
      <c r="K113" s="27">
        <f t="shared" si="7"/>
        <v>15420</v>
      </c>
      <c r="L113" s="28">
        <f t="shared" si="8"/>
        <v>2596276884</v>
      </c>
      <c r="M113" s="30">
        <f t="shared" si="10"/>
        <v>14253</v>
      </c>
      <c r="N113" s="31">
        <f t="shared" si="9"/>
        <v>168370.74474708171</v>
      </c>
    </row>
    <row r="114" spans="1:17" x14ac:dyDescent="0.25">
      <c r="A114" s="18">
        <v>40787</v>
      </c>
      <c r="B114" s="19">
        <f>'Existing Homes'!B114+'New Homes'!B114</f>
        <v>2076</v>
      </c>
      <c r="C114" s="20">
        <f>'Existing Homes'!C114+'New Homes'!C114</f>
        <v>15905</v>
      </c>
      <c r="D114" s="21">
        <f t="shared" si="6"/>
        <v>8.500423106043737</v>
      </c>
      <c r="E114" s="20">
        <f>'Existing Homes'!E114+'New Homes'!E114</f>
        <v>1793</v>
      </c>
      <c r="F114" s="22">
        <f>SUM('Existing Homes'!F114,'New Homes'!F114)</f>
        <v>337401511</v>
      </c>
      <c r="G114" s="23">
        <f t="shared" si="5"/>
        <v>162524.81262042388</v>
      </c>
      <c r="K114" s="27">
        <f t="shared" si="7"/>
        <v>17496</v>
      </c>
      <c r="L114" s="28">
        <f t="shared" si="8"/>
        <v>2933678395</v>
      </c>
      <c r="M114" s="30">
        <f t="shared" si="10"/>
        <v>16046</v>
      </c>
      <c r="N114" s="31">
        <f t="shared" si="9"/>
        <v>167677.09162094194</v>
      </c>
    </row>
    <row r="115" spans="1:17" x14ac:dyDescent="0.25">
      <c r="A115" s="18">
        <v>40817</v>
      </c>
      <c r="B115" s="19">
        <f>'Existing Homes'!B115+'New Homes'!B115</f>
        <v>2010</v>
      </c>
      <c r="C115" s="20">
        <f>'Existing Homes'!C115+'New Homes'!C115</f>
        <v>18072</v>
      </c>
      <c r="D115" s="21">
        <f t="shared" si="6"/>
        <v>9.4907658643326034</v>
      </c>
      <c r="E115" s="20">
        <f>'Existing Homes'!E115+'New Homes'!E115</f>
        <v>1896</v>
      </c>
      <c r="F115" s="22">
        <f>SUM('Existing Homes'!F115,'New Homes'!F115)</f>
        <v>314711194</v>
      </c>
      <c r="G115" s="23">
        <f t="shared" si="5"/>
        <v>156572.73333333334</v>
      </c>
      <c r="I115" s="25">
        <f>('Existing Homes'!I115*'Existing Homes'!B115+'New Homes'!I115*'New Homes'!B115)/'Total Homes'!B115</f>
        <v>82.6</v>
      </c>
      <c r="J115" s="26">
        <f>('Existing Homes'!J115*'Existing Homes'!B115+'New Homes'!J115*'New Homes'!B115)/'Total Homes'!B115</f>
        <v>0.89159999999999995</v>
      </c>
      <c r="K115" s="27">
        <f t="shared" si="7"/>
        <v>19506</v>
      </c>
      <c r="L115" s="28">
        <f t="shared" si="8"/>
        <v>3248389589</v>
      </c>
      <c r="M115" s="30">
        <f t="shared" si="10"/>
        <v>17942</v>
      </c>
      <c r="N115" s="31">
        <f t="shared" si="9"/>
        <v>166532.84061314468</v>
      </c>
    </row>
    <row r="116" spans="1:17" x14ac:dyDescent="0.25">
      <c r="A116" s="18">
        <v>40848</v>
      </c>
      <c r="B116" s="19">
        <f>'Existing Homes'!B116+'New Homes'!B116</f>
        <v>1852</v>
      </c>
      <c r="C116" s="20">
        <f>'Existing Homes'!C116+'New Homes'!C116</f>
        <v>16968</v>
      </c>
      <c r="D116" s="21">
        <f t="shared" si="6"/>
        <v>8.8252427184466011</v>
      </c>
      <c r="E116" s="20">
        <f>'Existing Homes'!E116+'New Homes'!E116</f>
        <v>1808</v>
      </c>
      <c r="F116" s="22">
        <f>SUM('Existing Homes'!F116,'New Homes'!F116)</f>
        <v>296605683</v>
      </c>
      <c r="G116" s="23">
        <f t="shared" si="5"/>
        <v>160154.25647948164</v>
      </c>
      <c r="I116" s="25">
        <f>('Existing Homes'!I116*'Existing Homes'!B116+'New Homes'!I116*'New Homes'!B116)/'Total Homes'!B116</f>
        <v>105.1317494600432</v>
      </c>
      <c r="J116" s="26">
        <f>('Existing Homes'!J116*'Existing Homes'!B116+'New Homes'!J116*'New Homes'!B116)/'Total Homes'!B116</f>
        <v>0.89699406047516195</v>
      </c>
      <c r="K116" s="27">
        <f t="shared" si="7"/>
        <v>21358</v>
      </c>
      <c r="L116" s="28">
        <f t="shared" si="8"/>
        <v>3544995272</v>
      </c>
      <c r="M116" s="30">
        <f t="shared" si="10"/>
        <v>19750</v>
      </c>
      <c r="N116" s="31">
        <f t="shared" si="9"/>
        <v>165979.73930143271</v>
      </c>
    </row>
    <row r="117" spans="1:17" x14ac:dyDescent="0.25">
      <c r="A117" s="18">
        <v>40878</v>
      </c>
      <c r="B117" s="19">
        <f>'Existing Homes'!B117+'New Homes'!B117</f>
        <v>2007</v>
      </c>
      <c r="C117" s="20">
        <f>'Existing Homes'!C117+'New Homes'!C117</f>
        <v>15140</v>
      </c>
      <c r="D117" s="21">
        <f t="shared" si="6"/>
        <v>7.7757329338754548</v>
      </c>
      <c r="E117" s="20">
        <f>'Existing Homes'!E117+'New Homes'!E117</f>
        <v>1652</v>
      </c>
      <c r="F117" s="22">
        <f>SUM('Existing Homes'!F117,'New Homes'!F117)</f>
        <v>301256201</v>
      </c>
      <c r="G117" s="23">
        <f t="shared" si="5"/>
        <v>150102.7409068261</v>
      </c>
      <c r="I117" s="25">
        <f>('Existing Homes'!I117*'Existing Homes'!B117+'New Homes'!I117*'New Homes'!B117)/'Total Homes'!B117</f>
        <v>112.3328350772297</v>
      </c>
      <c r="J117" s="26">
        <f>('Existing Homes'!J117*'Existing Homes'!B117+'New Homes'!J117*'New Homes'!B117)/'Total Homes'!B117</f>
        <v>0.88610911808669657</v>
      </c>
      <c r="K117" s="27">
        <f t="shared" si="7"/>
        <v>23365</v>
      </c>
      <c r="L117" s="28">
        <f t="shared" si="8"/>
        <v>3846251473</v>
      </c>
      <c r="M117" s="30">
        <f t="shared" si="10"/>
        <v>21402</v>
      </c>
      <c r="N117" s="31">
        <f t="shared" si="9"/>
        <v>164615.94149368713</v>
      </c>
    </row>
    <row r="118" spans="1:17" x14ac:dyDescent="0.25">
      <c r="A118" s="18">
        <v>40909</v>
      </c>
      <c r="B118" s="19">
        <f>'Existing Homes'!B118+'New Homes'!B118</f>
        <v>1539</v>
      </c>
      <c r="C118" s="20">
        <f>'Existing Homes'!C118+'New Homes'!C118</f>
        <v>15064</v>
      </c>
      <c r="D118" s="21">
        <f t="shared" si="6"/>
        <v>7.6360410594347989</v>
      </c>
      <c r="E118" s="20">
        <f>'Existing Homes'!E118+'New Homes'!E118</f>
        <v>2046</v>
      </c>
      <c r="F118" s="22">
        <f>SUM('Existing Homes'!F118,'New Homes'!F118)</f>
        <v>226320005</v>
      </c>
      <c r="G118" s="23">
        <f t="shared" si="5"/>
        <v>147056.53346328784</v>
      </c>
      <c r="I118" s="25">
        <f>('Existing Homes'!I118*'Existing Homes'!B118+'New Homes'!I118*'New Homes'!B118)/'Total Homes'!B118</f>
        <v>108.30799220272904</v>
      </c>
      <c r="J118" s="26">
        <f>('Existing Homes'!J118*'Existing Homes'!B118+'New Homes'!J118*'New Homes'!B118)/'Total Homes'!B118</f>
        <v>0.88535737491877842</v>
      </c>
      <c r="K118" s="27">
        <f t="shared" si="7"/>
        <v>1539</v>
      </c>
      <c r="L118" s="28">
        <f t="shared" si="8"/>
        <v>226320005</v>
      </c>
      <c r="M118" s="30">
        <f t="shared" si="10"/>
        <v>2046</v>
      </c>
      <c r="N118" s="31">
        <f t="shared" si="9"/>
        <v>147056.53346328784</v>
      </c>
    </row>
    <row r="119" spans="1:17" x14ac:dyDescent="0.25">
      <c r="A119" s="18">
        <v>40940</v>
      </c>
      <c r="B119" s="19">
        <f>'Existing Homes'!B119+'New Homes'!B119</f>
        <v>1803</v>
      </c>
      <c r="C119" s="20">
        <f>'Existing Homes'!C119+'New Homes'!C119</f>
        <v>15178</v>
      </c>
      <c r="D119" s="21">
        <f t="shared" si="6"/>
        <v>7.5275252107786415</v>
      </c>
      <c r="E119" s="20">
        <f>'Existing Homes'!E119+'New Homes'!E119</f>
        <v>2423</v>
      </c>
      <c r="F119" s="22">
        <f>SUM('Existing Homes'!F119,'New Homes'!F119)</f>
        <v>265526070</v>
      </c>
      <c r="G119" s="23">
        <f t="shared" si="5"/>
        <v>147269.03494176373</v>
      </c>
      <c r="I119" s="25">
        <f>('Existing Homes'!I119*'Existing Homes'!B119+'New Homes'!I119*'New Homes'!B119)/'Total Homes'!B119</f>
        <v>112.64725457570715</v>
      </c>
      <c r="J119" s="26">
        <f>('Existing Homes'!J119*'Existing Homes'!B119+'New Homes'!J119*'New Homes'!B119)/'Total Homes'!B119</f>
        <v>0.89456516916250695</v>
      </c>
      <c r="K119" s="27">
        <f t="shared" si="7"/>
        <v>3342</v>
      </c>
      <c r="L119" s="28">
        <f t="shared" si="8"/>
        <v>491846075</v>
      </c>
      <c r="M119" s="30">
        <f t="shared" si="10"/>
        <v>4469</v>
      </c>
      <c r="N119" s="31">
        <f t="shared" si="9"/>
        <v>147171.17743865948</v>
      </c>
    </row>
    <row r="120" spans="1:17" x14ac:dyDescent="0.25">
      <c r="A120" s="18">
        <v>40969</v>
      </c>
      <c r="B120" s="19">
        <f>'Existing Homes'!B120+'New Homes'!B120</f>
        <v>2353</v>
      </c>
      <c r="C120" s="20">
        <f>'Existing Homes'!C120+'New Homes'!C120</f>
        <v>15755</v>
      </c>
      <c r="D120" s="21">
        <f t="shared" si="6"/>
        <v>7.6651125076018651</v>
      </c>
      <c r="E120" s="20">
        <f>'Existing Homes'!E120+'New Homes'!E120</f>
        <v>2911</v>
      </c>
      <c r="F120" s="22">
        <f>SUM('Existing Homes'!F120,'New Homes'!F120)</f>
        <v>368213227</v>
      </c>
      <c r="G120" s="23">
        <f t="shared" si="5"/>
        <v>156486.70930726733</v>
      </c>
      <c r="I120" s="25">
        <f>('Existing Homes'!I120*'Existing Homes'!B120+'New Homes'!I120*'New Homes'!B120)/'Total Homes'!B120</f>
        <v>110.74288142796431</v>
      </c>
      <c r="J120" s="26">
        <f>('Existing Homes'!J120*'Existing Homes'!B120+'New Homes'!J120*'New Homes'!B120)/'Total Homes'!B120</f>
        <v>0.90398385040373996</v>
      </c>
      <c r="K120" s="27">
        <f t="shared" si="7"/>
        <v>5695</v>
      </c>
      <c r="L120" s="28">
        <f t="shared" si="8"/>
        <v>860059302</v>
      </c>
      <c r="M120" s="30">
        <f t="shared" si="10"/>
        <v>7380</v>
      </c>
      <c r="N120" s="31">
        <f t="shared" si="9"/>
        <v>151020.07058823531</v>
      </c>
    </row>
    <row r="121" spans="1:17" x14ac:dyDescent="0.25">
      <c r="A121" s="18">
        <v>41000</v>
      </c>
      <c r="B121" s="19">
        <f>'Existing Homes'!B121+'New Homes'!B121</f>
        <v>2471</v>
      </c>
      <c r="C121" s="20">
        <f>'Existing Homes'!C121+'New Homes'!C121</f>
        <v>16371</v>
      </c>
      <c r="D121" s="21">
        <f t="shared" si="6"/>
        <v>7.8252141007767371</v>
      </c>
      <c r="E121" s="20">
        <f>'Existing Homes'!E121+'New Homes'!E121</f>
        <v>2929</v>
      </c>
      <c r="F121" s="22">
        <f>SUM('Existing Homes'!F121,'New Homes'!F121)</f>
        <v>399657602</v>
      </c>
      <c r="G121" s="23">
        <f t="shared" si="5"/>
        <v>161739.21570214489</v>
      </c>
      <c r="I121" s="25">
        <f>('Existing Homes'!I121*'Existing Homes'!B121+'New Homes'!I121*'New Homes'!B121)/'Total Homes'!B121</f>
        <v>104.2942128692837</v>
      </c>
      <c r="J121" s="26">
        <f>('Existing Homes'!J121*'Existing Homes'!B121+'New Homes'!J121*'New Homes'!B121)/'Total Homes'!B121</f>
        <v>0.9172140833670579</v>
      </c>
      <c r="K121" s="27">
        <f t="shared" si="7"/>
        <v>8166</v>
      </c>
      <c r="L121" s="28">
        <f t="shared" si="8"/>
        <v>1259716904</v>
      </c>
      <c r="M121" s="30">
        <f t="shared" si="10"/>
        <v>10309</v>
      </c>
      <c r="N121" s="31">
        <f t="shared" si="9"/>
        <v>154263.64241978936</v>
      </c>
    </row>
    <row r="122" spans="1:17" x14ac:dyDescent="0.25">
      <c r="A122" s="18">
        <v>41030</v>
      </c>
      <c r="B122" s="19">
        <f>'Existing Homes'!B122+'New Homes'!B122</f>
        <v>3020</v>
      </c>
      <c r="C122" s="20">
        <f>'Existing Homes'!C122+'New Homes'!C122</f>
        <v>16576</v>
      </c>
      <c r="D122" s="21">
        <f t="shared" si="6"/>
        <v>7.6681572860447194</v>
      </c>
      <c r="E122" s="20">
        <f>'Existing Homes'!E122+'New Homes'!E122</f>
        <v>2953</v>
      </c>
      <c r="F122" s="22">
        <f>SUM('Existing Homes'!F122,'New Homes'!F122)</f>
        <v>514046516</v>
      </c>
      <c r="G122" s="23">
        <f t="shared" si="5"/>
        <v>170214.07814569536</v>
      </c>
      <c r="I122" s="25">
        <f>('Existing Homes'!I122*'Existing Homes'!B122+'New Homes'!I122*'New Homes'!B122)/'Total Homes'!B122</f>
        <v>98.362913907284764</v>
      </c>
      <c r="J122" s="26">
        <f>('Existing Homes'!J122*'Existing Homes'!B122+'New Homes'!J122*'New Homes'!B122)/'Total Homes'!B122</f>
        <v>0.92714039735099341</v>
      </c>
      <c r="K122" s="27">
        <f t="shared" si="7"/>
        <v>11186</v>
      </c>
      <c r="L122" s="28">
        <f t="shared" si="8"/>
        <v>1773763420</v>
      </c>
      <c r="M122" s="30">
        <f t="shared" si="10"/>
        <v>13262</v>
      </c>
      <c r="N122" s="31">
        <f t="shared" si="9"/>
        <v>158569.94636152333</v>
      </c>
    </row>
    <row r="123" spans="1:17" x14ac:dyDescent="0.25">
      <c r="A123" s="18">
        <v>41061</v>
      </c>
      <c r="B123" s="19">
        <f>'Existing Homes'!B123+'New Homes'!B123</f>
        <v>2988</v>
      </c>
      <c r="C123" s="20">
        <f>'Existing Homes'!C123+'New Homes'!C123</f>
        <v>16486</v>
      </c>
      <c r="D123" s="21">
        <f t="shared" si="6"/>
        <v>7.46197948098974</v>
      </c>
      <c r="E123" s="20">
        <f>'Existing Homes'!E123+'New Homes'!E123</f>
        <v>2870</v>
      </c>
      <c r="F123" s="22">
        <f>SUM('Existing Homes'!F123,'New Homes'!F123)</f>
        <v>547427052</v>
      </c>
      <c r="G123" s="23">
        <f t="shared" si="5"/>
        <v>183208.51807228915</v>
      </c>
      <c r="I123" s="25">
        <f>('Existing Homes'!I123*'Existing Homes'!B123+'New Homes'!I123*'New Homes'!B123)/'Total Homes'!B123</f>
        <v>93.121820615796523</v>
      </c>
      <c r="J123" s="26">
        <f>('Existing Homes'!J123*'Existing Homes'!B123+'New Homes'!J123*'New Homes'!B123)/'Total Homes'!B123</f>
        <v>0.9311121151271754</v>
      </c>
      <c r="K123" s="27">
        <f t="shared" si="7"/>
        <v>14174</v>
      </c>
      <c r="L123" s="28">
        <f t="shared" si="8"/>
        <v>2321190472</v>
      </c>
      <c r="M123" s="30">
        <f t="shared" si="10"/>
        <v>16132</v>
      </c>
      <c r="N123" s="31">
        <f t="shared" si="9"/>
        <v>163763.96726400452</v>
      </c>
    </row>
    <row r="124" spans="1:17" x14ac:dyDescent="0.25">
      <c r="A124" s="18">
        <v>41091</v>
      </c>
      <c r="B124" s="19">
        <f>'Existing Homes'!B124+'New Homes'!B124</f>
        <v>2888</v>
      </c>
      <c r="C124" s="20">
        <f>'Existing Homes'!C124+'New Homes'!C124</f>
        <v>16399</v>
      </c>
      <c r="D124" s="21">
        <f t="shared" si="6"/>
        <v>7.2115215479331578</v>
      </c>
      <c r="E124" s="20">
        <f>'Existing Homes'!E124+'New Homes'!E124</f>
        <v>2694</v>
      </c>
      <c r="F124" s="22">
        <f>SUM('Existing Homes'!F124,'New Homes'!F124)</f>
        <v>497556022</v>
      </c>
      <c r="G124" s="23">
        <f t="shared" si="5"/>
        <v>172283.94113573406</v>
      </c>
      <c r="I124" s="25">
        <f>('Existing Homes'!I124*'Existing Homes'!B124+'New Homes'!I124*'New Homes'!B124)/'Total Homes'!B124</f>
        <v>94.35872576177286</v>
      </c>
      <c r="J124" s="26">
        <f>('Existing Homes'!J124*'Existing Homes'!B124+'New Homes'!J124*'New Homes'!B124)/'Total Homes'!B124</f>
        <v>0.92750831024930736</v>
      </c>
      <c r="K124" s="27">
        <f t="shared" si="7"/>
        <v>17062</v>
      </c>
      <c r="L124" s="28">
        <f t="shared" si="8"/>
        <v>2818746494</v>
      </c>
      <c r="M124" s="30">
        <f t="shared" si="10"/>
        <v>18826</v>
      </c>
      <c r="N124" s="31">
        <f t="shared" si="9"/>
        <v>165206.10092603447</v>
      </c>
    </row>
    <row r="125" spans="1:17" x14ac:dyDescent="0.25">
      <c r="A125" s="18">
        <v>41122</v>
      </c>
      <c r="B125" s="19">
        <f>'Existing Homes'!B125+'New Homes'!B125</f>
        <v>2997</v>
      </c>
      <c r="C125" s="20">
        <f>'Existing Homes'!C125+'New Homes'!C125</f>
        <v>16155</v>
      </c>
      <c r="D125" s="21">
        <f t="shared" si="6"/>
        <v>6.9225824882159692</v>
      </c>
      <c r="E125" s="20">
        <f>'Existing Homes'!E125+'New Homes'!E125</f>
        <v>2575</v>
      </c>
      <c r="F125" s="22">
        <f>SUM('Existing Homes'!F125,'New Homes'!F125)</f>
        <v>519833070</v>
      </c>
      <c r="G125" s="23">
        <f t="shared" si="5"/>
        <v>173451.14114114115</v>
      </c>
      <c r="I125" s="25">
        <f>('Existing Homes'!I125*'Existing Homes'!B125+'New Homes'!I125*'New Homes'!B125)/'Total Homes'!B125</f>
        <v>91.106439773106445</v>
      </c>
      <c r="J125" s="26">
        <f>('Existing Homes'!J125*'Existing Homes'!B125+'New Homes'!J125*'New Homes'!B125)/'Total Homes'!B125</f>
        <v>0.92068435101768442</v>
      </c>
      <c r="K125" s="27">
        <f t="shared" si="7"/>
        <v>20059</v>
      </c>
      <c r="L125" s="28">
        <f t="shared" si="8"/>
        <v>3338579564</v>
      </c>
      <c r="M125" s="30">
        <f t="shared" si="10"/>
        <v>21401</v>
      </c>
      <c r="N125" s="31">
        <f t="shared" si="9"/>
        <v>166437.9861408844</v>
      </c>
    </row>
    <row r="126" spans="1:17" x14ac:dyDescent="0.25">
      <c r="A126" s="18">
        <v>41153</v>
      </c>
      <c r="B126" s="19">
        <f>'Existing Homes'!B126+'New Homes'!B126</f>
        <v>2295</v>
      </c>
      <c r="C126" s="20">
        <f>'Existing Homes'!C126+'New Homes'!C126</f>
        <v>15843</v>
      </c>
      <c r="D126" s="21">
        <f t="shared" si="6"/>
        <v>6.7362080572582652</v>
      </c>
      <c r="E126" s="20">
        <f>'Existing Homes'!E126+'New Homes'!E126</f>
        <v>2235</v>
      </c>
      <c r="F126" s="22">
        <f>SUM('Existing Homes'!F126,'New Homes'!F126)</f>
        <v>389436590</v>
      </c>
      <c r="G126" s="23">
        <f t="shared" si="5"/>
        <v>169689.1459694989</v>
      </c>
      <c r="I126" s="25">
        <f>('Existing Homes'!I126*'Existing Homes'!B126+'New Homes'!I126*'New Homes'!B126)/'Total Homes'!B126</f>
        <v>90.501525054466228</v>
      </c>
      <c r="J126" s="26">
        <f>('Existing Homes'!J126*'Existing Homes'!B126+'New Homes'!J126*'New Homes'!B126)/'Total Homes'!B126</f>
        <v>0.92151546840958609</v>
      </c>
      <c r="K126" s="27">
        <f t="shared" si="7"/>
        <v>22354</v>
      </c>
      <c r="L126" s="28">
        <f t="shared" si="8"/>
        <v>3728016154</v>
      </c>
      <c r="M126" s="30">
        <f t="shared" si="10"/>
        <v>23636</v>
      </c>
      <c r="N126" s="31">
        <f t="shared" si="9"/>
        <v>166771.77033193165</v>
      </c>
    </row>
    <row r="127" spans="1:17" x14ac:dyDescent="0.25">
      <c r="A127" s="18">
        <v>41183</v>
      </c>
      <c r="B127" s="19">
        <f>'Existing Homes'!B127+'New Homes'!B127</f>
        <v>2519</v>
      </c>
      <c r="C127" s="20">
        <f>'Existing Homes'!C127+'New Homes'!C127</f>
        <v>15186</v>
      </c>
      <c r="D127" s="21">
        <f t="shared" si="6"/>
        <v>6.3424752888765132</v>
      </c>
      <c r="E127" s="20">
        <f>'Existing Homes'!E127+'New Homes'!E127</f>
        <v>2456</v>
      </c>
      <c r="F127" s="22">
        <f>SUM('Existing Homes'!F127,'New Homes'!F127)</f>
        <v>425207462</v>
      </c>
      <c r="G127" s="23">
        <f t="shared" si="5"/>
        <v>168800.1040095276</v>
      </c>
      <c r="I127" s="25">
        <f>('Existing Homes'!I127*'Existing Homes'!B127+'New Homes'!I127*'New Homes'!B127)/'Total Homes'!B127</f>
        <v>92.206431123461698</v>
      </c>
      <c r="J127" s="26">
        <f>('Existing Homes'!J127*'Existing Homes'!B127+'New Homes'!J127*'New Homes'!B127)/'Total Homes'!B127</f>
        <v>0.92058594680428729</v>
      </c>
      <c r="K127" s="27">
        <f t="shared" si="7"/>
        <v>24873</v>
      </c>
      <c r="L127" s="28">
        <f t="shared" si="8"/>
        <v>4153223616</v>
      </c>
      <c r="M127" s="30">
        <f t="shared" si="10"/>
        <v>26092</v>
      </c>
      <c r="N127" s="31">
        <f t="shared" si="9"/>
        <v>166977.18875889518</v>
      </c>
      <c r="P127" s="29">
        <f t="array" aca="1" ref="P127" ca="1">SUM(INDIRECT(ADDRESS(ROW()-MONTH($A127)+1,2)):$B127*INDIRECT(ADDRESS(ROW()-MONTH($A127)+1,9)):I127)/$K127</f>
        <v>98.456358300164837</v>
      </c>
      <c r="Q127" s="32">
        <f t="array" aca="1" ref="Q127" ca="1">SUM(INDIRECT(ADDRESS(ROW()-MONTH($A127)+1,2)):$B127*INDIRECT(ADDRESS(ROW()-MONTH($A127)+1,10)):J127)/$K127</f>
        <v>0.91757616692799415</v>
      </c>
    </row>
    <row r="128" spans="1:17" x14ac:dyDescent="0.25">
      <c r="A128" s="18">
        <v>41214</v>
      </c>
      <c r="B128" s="19">
        <f>'Existing Homes'!B128+'New Homes'!B128</f>
        <v>2271</v>
      </c>
      <c r="C128" s="20">
        <f>'Existing Homes'!C128+'New Homes'!C128</f>
        <v>14397</v>
      </c>
      <c r="D128" s="21">
        <f t="shared" si="6"/>
        <v>5.9265205310280953</v>
      </c>
      <c r="E128" s="20">
        <f>'Existing Homes'!E128+'New Homes'!E128</f>
        <v>2039</v>
      </c>
      <c r="F128" s="22">
        <f>SUM('Existing Homes'!F128,'New Homes'!F128)</f>
        <v>391652532</v>
      </c>
      <c r="G128" s="23">
        <f t="shared" si="5"/>
        <v>172458.18229854689</v>
      </c>
      <c r="I128" s="25">
        <f>('Existing Homes'!I128*'Existing Homes'!B128+'New Homes'!I128*'New Homes'!B128)/'Total Homes'!B128</f>
        <v>98.965213562307355</v>
      </c>
      <c r="J128" s="26">
        <f>('Existing Homes'!J128*'Existing Homes'!B128+'New Homes'!J128*'New Homes'!B128)/'Total Homes'!B128</f>
        <v>0.91285380889475998</v>
      </c>
      <c r="K128" s="27">
        <f t="shared" si="7"/>
        <v>27144</v>
      </c>
      <c r="L128" s="28">
        <f t="shared" si="8"/>
        <v>4544876148</v>
      </c>
      <c r="M128" s="30">
        <f t="shared" si="10"/>
        <v>28131</v>
      </c>
      <c r="N128" s="31">
        <f t="shared" si="9"/>
        <v>167435.75552608311</v>
      </c>
      <c r="P128" s="29">
        <f t="array" aca="1" ref="P128" ca="1">SUM(INDIRECT(ADDRESS(ROW()-MONTH($A128)+1,2)):$B128*INDIRECT(ADDRESS(ROW()-MONTH($A128)+1,9)):I128)/$K128</f>
        <v>98.498931623931625</v>
      </c>
      <c r="Q128" s="32">
        <f t="array" aca="1" ref="Q128" ca="1">SUM(INDIRECT(ADDRESS(ROW()-MONTH($A128)+1,2)):$B128*INDIRECT(ADDRESS(ROW()-MONTH($A128)+1,10)):J128)/$K128</f>
        <v>0.91718107132331272</v>
      </c>
    </row>
    <row r="129" spans="1:17" x14ac:dyDescent="0.25">
      <c r="A129" s="18">
        <v>41244</v>
      </c>
      <c r="B129" s="19">
        <f>'Existing Homes'!B129+'New Homes'!B129</f>
        <v>2234</v>
      </c>
      <c r="C129" s="20">
        <f>'Existing Homes'!C129+'New Homes'!C129</f>
        <v>12887</v>
      </c>
      <c r="D129" s="21">
        <f t="shared" si="6"/>
        <v>5.2639390019742667</v>
      </c>
      <c r="E129" s="20">
        <f>'Existing Homes'!E129+'New Homes'!E129</f>
        <v>1658</v>
      </c>
      <c r="F129" s="22">
        <f>SUM('Existing Homes'!F129,'New Homes'!F129)</f>
        <v>396011439</v>
      </c>
      <c r="G129" s="23">
        <f t="shared" si="5"/>
        <v>177265.63965980304</v>
      </c>
      <c r="I129" s="25">
        <f>('Existing Homes'!I129*'Existing Homes'!B129+'New Homes'!I129*'New Homes'!B129)/'Total Homes'!B129</f>
        <v>91.906445837063558</v>
      </c>
      <c r="J129" s="26">
        <f>('Existing Homes'!J129*'Existing Homes'!B129+'New Homes'!J129*'New Homes'!B129)/'Total Homes'!B129</f>
        <v>0.91907162041181745</v>
      </c>
      <c r="K129" s="27">
        <f t="shared" si="7"/>
        <v>29378</v>
      </c>
      <c r="L129" s="28">
        <f t="shared" si="8"/>
        <v>4940887587</v>
      </c>
      <c r="M129" s="30">
        <f t="shared" si="10"/>
        <v>29789</v>
      </c>
      <c r="N129" s="31">
        <f t="shared" si="9"/>
        <v>168183.25233167678</v>
      </c>
      <c r="P129" s="29">
        <f t="array" aca="1" ref="P129" ca="1">SUM(INDIRECT(ADDRESS(ROW()-MONTH($A129)+1,2)):$B129*INDIRECT(ADDRESS(ROW()-MONTH($A129)+1,9)):I129)/$K129</f>
        <v>97.997617264619777</v>
      </c>
      <c r="Q129" s="32">
        <f t="array" aca="1" ref="Q129" ca="1">SUM(INDIRECT(ADDRESS(ROW()-MONTH($A129)+1,2)):$B129*INDIRECT(ADDRESS(ROW()-MONTH($A129)+1,10)):J129)/$K129</f>
        <v>0.91732483491047734</v>
      </c>
    </row>
    <row r="130" spans="1:17" x14ac:dyDescent="0.25">
      <c r="A130" s="18">
        <v>41275</v>
      </c>
      <c r="B130" s="19">
        <f>'Existing Homes'!B130+'New Homes'!B130</f>
        <v>1713</v>
      </c>
      <c r="C130" s="20">
        <f>'Existing Homes'!C130+'New Homes'!C130</f>
        <v>12943</v>
      </c>
      <c r="D130" s="21">
        <f t="shared" si="6"/>
        <v>5.25568489442339</v>
      </c>
      <c r="E130" s="20">
        <f>'Existing Homes'!E130+'New Homes'!E130</f>
        <v>2371</v>
      </c>
      <c r="F130" s="22">
        <f>SUM('Existing Homes'!F130,'New Homes'!F130)</f>
        <v>265613047</v>
      </c>
      <c r="G130" s="23">
        <f t="shared" si="5"/>
        <v>155057.23701109164</v>
      </c>
      <c r="I130" s="25">
        <f>('Existing Homes'!I130*'Existing Homes'!B130+'New Homes'!I130*'New Homes'!B130)/'Total Homes'!B130</f>
        <v>90.72796263864565</v>
      </c>
      <c r="J130" s="26">
        <f>('Existing Homes'!J130*'Existing Homes'!B130+'New Homes'!J130*'New Homes'!B130)/'Total Homes'!B130</f>
        <v>0.91307180385288977</v>
      </c>
      <c r="K130" s="27">
        <f t="shared" si="7"/>
        <v>1713</v>
      </c>
      <c r="L130" s="28">
        <f t="shared" si="8"/>
        <v>265613047</v>
      </c>
      <c r="M130" s="30">
        <f t="shared" si="10"/>
        <v>2371</v>
      </c>
      <c r="N130" s="31">
        <f t="shared" si="9"/>
        <v>155057.23701109164</v>
      </c>
      <c r="P130" s="29">
        <f t="array" aca="1" ref="P130" ca="1">SUM(INDIRECT(ADDRESS(ROW()-MONTH($A130)+1,2)):$B130*INDIRECT(ADDRESS(ROW()-MONTH($A130)+1,9)):I130)/$K130</f>
        <v>90.72796263864565</v>
      </c>
      <c r="Q130" s="32">
        <f t="array" aca="1" ref="Q130" ca="1">SUM(INDIRECT(ADDRESS(ROW()-MONTH($A130)+1,2)):$B130*INDIRECT(ADDRESS(ROW()-MONTH($A130)+1,10)):J130)/$K130</f>
        <v>0.91307180385288977</v>
      </c>
    </row>
    <row r="131" spans="1:17" x14ac:dyDescent="0.25">
      <c r="A131" s="18">
        <v>41306</v>
      </c>
      <c r="B131" s="19">
        <f>'Existing Homes'!B131+'New Homes'!B131</f>
        <v>1810</v>
      </c>
      <c r="C131" s="20">
        <f>'Existing Homes'!C131+'New Homes'!C131</f>
        <v>12912</v>
      </c>
      <c r="D131" s="21">
        <f t="shared" si="6"/>
        <v>5.2418552725058358</v>
      </c>
      <c r="E131" s="20">
        <f>'Existing Homes'!E131+'New Homes'!E131</f>
        <v>2400</v>
      </c>
      <c r="F131" s="22">
        <f>SUM('Existing Homes'!F131,'New Homes'!F131)</f>
        <v>293896960</v>
      </c>
      <c r="G131" s="23">
        <f t="shared" si="5"/>
        <v>162374.01104972375</v>
      </c>
      <c r="I131" s="25">
        <f>('Existing Homes'!I131*'Existing Homes'!B131+'New Homes'!I131*'New Homes'!B131)/'Total Homes'!B131</f>
        <v>98.249723756906079</v>
      </c>
      <c r="J131" s="26">
        <f>('Existing Homes'!J131*'Existing Homes'!B131+'New Homes'!J131*'New Homes'!B131)/'Total Homes'!B131</f>
        <v>0.91094033149171283</v>
      </c>
      <c r="K131" s="27">
        <f t="shared" si="7"/>
        <v>3523</v>
      </c>
      <c r="L131" s="28">
        <f t="shared" si="8"/>
        <v>559510007</v>
      </c>
      <c r="M131" s="30">
        <f t="shared" si="10"/>
        <v>4771</v>
      </c>
      <c r="N131" s="31">
        <f t="shared" si="9"/>
        <v>158816.35168890152</v>
      </c>
      <c r="P131" s="29">
        <f t="array" aca="1" ref="P131" ca="1">SUM(INDIRECT(ADDRESS(ROW()-MONTH($A131)+1,2)):$B131*INDIRECT(ADDRESS(ROW()-MONTH($A131)+1,9)):I131)/$K131</f>
        <v>94.592392847005399</v>
      </c>
      <c r="Q131" s="32">
        <f t="array" aca="1" ref="Q131" ca="1">SUM(INDIRECT(ADDRESS(ROW()-MONTH($A131)+1,2)):$B131*INDIRECT(ADDRESS(ROW()-MONTH($A131)+1,10)):J131)/$K131</f>
        <v>0.91197672438262856</v>
      </c>
    </row>
    <row r="132" spans="1:17" x14ac:dyDescent="0.25">
      <c r="A132" s="18">
        <v>41334</v>
      </c>
      <c r="B132" s="19">
        <f>'Existing Homes'!B132+'New Homes'!B132</f>
        <v>2577</v>
      </c>
      <c r="C132" s="20">
        <f>'Existing Homes'!C132+'New Homes'!C132</f>
        <v>13048</v>
      </c>
      <c r="D132" s="21">
        <f t="shared" si="6"/>
        <v>5.2572272773058462</v>
      </c>
      <c r="E132" s="20">
        <f>'Existing Homes'!E132+'New Homes'!E132</f>
        <v>2941</v>
      </c>
      <c r="F132" s="22">
        <f>SUM('Existing Homes'!F132,'New Homes'!F132)</f>
        <v>429101601</v>
      </c>
      <c r="G132" s="23">
        <f t="shared" si="5"/>
        <v>166512.06868451688</v>
      </c>
      <c r="I132" s="25">
        <f>('Existing Homes'!I132*'Existing Homes'!B132+'New Homes'!I132*'New Homes'!B132)/'Total Homes'!B132</f>
        <v>94.490104772991856</v>
      </c>
      <c r="J132" s="26">
        <f>('Existing Homes'!J132*'Existing Homes'!B132+'New Homes'!J132*'New Homes'!B132)/'Total Homes'!B132</f>
        <v>0.92495227008149006</v>
      </c>
      <c r="K132" s="27">
        <f t="shared" si="7"/>
        <v>6100</v>
      </c>
      <c r="L132" s="28">
        <f t="shared" si="8"/>
        <v>988611608</v>
      </c>
      <c r="M132" s="30">
        <f t="shared" si="10"/>
        <v>7712</v>
      </c>
      <c r="N132" s="31">
        <f t="shared" si="9"/>
        <v>162067.47672131148</v>
      </c>
      <c r="P132" s="29">
        <f t="array" aca="1" ref="P132" ca="1">SUM(INDIRECT(ADDRESS(ROW()-MONTH($A132)+1,2)):$B132*INDIRECT(ADDRESS(ROW()-MONTH($A132)+1,9)):I132)/$K132</f>
        <v>94.549180327868854</v>
      </c>
      <c r="Q132" s="32">
        <f t="array" aca="1" ref="Q132" ca="1">SUM(INDIRECT(ADDRESS(ROW()-MONTH($A132)+1,2)):$B132*INDIRECT(ADDRESS(ROW()-MONTH($A132)+1,10)):J132)/$K132</f>
        <v>0.91745836065573771</v>
      </c>
    </row>
    <row r="133" spans="1:17" x14ac:dyDescent="0.25">
      <c r="A133" s="18">
        <v>41365</v>
      </c>
      <c r="B133" s="19">
        <f>'Existing Homes'!B133+'New Homes'!B133</f>
        <v>2717</v>
      </c>
      <c r="C133" s="20">
        <f>'Existing Homes'!C133+'New Homes'!C133</f>
        <v>13447</v>
      </c>
      <c r="D133" s="21">
        <f t="shared" si="6"/>
        <v>5.373605514669153</v>
      </c>
      <c r="E133" s="20">
        <f>'Existing Homes'!E133+'New Homes'!E133</f>
        <v>3506</v>
      </c>
      <c r="F133" s="22">
        <f>SUM('Existing Homes'!F133,'New Homes'!F133)</f>
        <v>459486647</v>
      </c>
      <c r="G133" s="23">
        <f t="shared" si="5"/>
        <v>169115.43871917555</v>
      </c>
      <c r="I133" s="25">
        <f>('Existing Homes'!I133*'Existing Homes'!B133+'New Homes'!I133*'New Homes'!B133)/'Total Homes'!B133</f>
        <v>90.092013249907993</v>
      </c>
      <c r="J133" s="26">
        <f>('Existing Homes'!J133*'Existing Homes'!B133+'New Homes'!J133*'New Homes'!B133)/'Total Homes'!B133</f>
        <v>0.93406072874493939</v>
      </c>
      <c r="K133" s="27">
        <f t="shared" si="7"/>
        <v>8817</v>
      </c>
      <c r="L133" s="28">
        <f t="shared" si="8"/>
        <v>1448098255</v>
      </c>
      <c r="M133" s="30">
        <f t="shared" si="10"/>
        <v>11218</v>
      </c>
      <c r="N133" s="31">
        <f t="shared" si="9"/>
        <v>164239.33934444824</v>
      </c>
      <c r="P133" s="29">
        <f t="array" aca="1" ref="P133" ca="1">SUM(INDIRECT(ADDRESS(ROW()-MONTH($A133)+1,2)):$B133*INDIRECT(ADDRESS(ROW()-MONTH($A133)+1,9)):I133)/$K133</f>
        <v>93.175683339004195</v>
      </c>
      <c r="Q133" s="32">
        <f t="array" aca="1" ref="Q133" ca="1">SUM(INDIRECT(ADDRESS(ROW()-MONTH($A133)+1,2)):$B133*INDIRECT(ADDRESS(ROW()-MONTH($A133)+1,10)):J133)/$K133</f>
        <v>0.92257445843257346</v>
      </c>
    </row>
    <row r="134" spans="1:17" x14ac:dyDescent="0.25">
      <c r="A134" s="18">
        <v>41395</v>
      </c>
      <c r="B134" s="19">
        <f>'Existing Homes'!B134+'New Homes'!B134</f>
        <v>3423</v>
      </c>
      <c r="C134" s="20">
        <f>'Existing Homes'!C134+'New Homes'!C134</f>
        <v>14021</v>
      </c>
      <c r="D134" s="21">
        <f t="shared" si="6"/>
        <v>5.5287854889589907</v>
      </c>
      <c r="E134" s="20">
        <f>'Existing Homes'!E134+'New Homes'!E134</f>
        <v>3429</v>
      </c>
      <c r="F134" s="22">
        <f>SUM('Existing Homes'!F134,'New Homes'!F134)</f>
        <v>652679596</v>
      </c>
      <c r="G134" s="23">
        <f t="shared" si="5"/>
        <v>190674.7286006427</v>
      </c>
      <c r="I134" s="25">
        <f>('Existing Homes'!I134*'Existing Homes'!B134+'New Homes'!I134*'New Homes'!B134)/'Total Homes'!B134</f>
        <v>88.125912941863859</v>
      </c>
      <c r="J134" s="26">
        <f>('Existing Homes'!J134*'Existing Homes'!B134+'New Homes'!J134*'New Homes'!B134)/'Total Homes'!B134</f>
        <v>0.94761408121530821</v>
      </c>
      <c r="K134" s="27">
        <f t="shared" si="7"/>
        <v>12240</v>
      </c>
      <c r="L134" s="28">
        <f t="shared" si="8"/>
        <v>2100777851</v>
      </c>
      <c r="M134" s="30">
        <f t="shared" si="10"/>
        <v>14647</v>
      </c>
      <c r="N134" s="31">
        <f t="shared" si="9"/>
        <v>171632.17736928104</v>
      </c>
      <c r="P134" s="29">
        <f t="array" aca="1" ref="P134" ca="1">SUM(INDIRECT(ADDRESS(ROW()-MONTH($A134)+1,2)):$B134*INDIRECT(ADDRESS(ROW()-MONTH($A134)+1,9)):I134)/$K134</f>
        <v>91.763480392156865</v>
      </c>
      <c r="Q134" s="32">
        <f t="array" aca="1" ref="Q134" ca="1">SUM(INDIRECT(ADDRESS(ROW()-MONTH($A134)+1,2)):$B134*INDIRECT(ADDRESS(ROW()-MONTH($A134)+1,10)):J134)/$K134</f>
        <v>0.92957696078431384</v>
      </c>
    </row>
    <row r="135" spans="1:17" x14ac:dyDescent="0.25">
      <c r="A135" s="18">
        <v>41426</v>
      </c>
      <c r="B135" s="19">
        <f>'Existing Homes'!B135+'New Homes'!B135</f>
        <v>3253</v>
      </c>
      <c r="C135" s="20">
        <f>'Existing Homes'!C135+'New Homes'!C135</f>
        <v>14457</v>
      </c>
      <c r="D135" s="21">
        <f t="shared" si="6"/>
        <v>5.6514968889468022</v>
      </c>
      <c r="E135" s="20">
        <f>'Existing Homes'!E135+'New Homes'!E135</f>
        <v>3076</v>
      </c>
      <c r="F135" s="22">
        <f>SUM('Existing Homes'!F135,'New Homes'!F135)</f>
        <v>636726761</v>
      </c>
      <c r="G135" s="23">
        <f t="shared" si="5"/>
        <v>195735.24777128804</v>
      </c>
      <c r="I135" s="25">
        <f>('Existing Homes'!I135*'Existing Homes'!B135+'New Homes'!I135*'New Homes'!B135)/'Total Homes'!B135</f>
        <v>77.677221026744547</v>
      </c>
      <c r="J135" s="26">
        <f>('Existing Homes'!J135*'Existing Homes'!B135+'New Homes'!J135*'New Homes'!B135)/'Total Homes'!B135</f>
        <v>0.95400491853673519</v>
      </c>
      <c r="K135" s="27">
        <f t="shared" si="7"/>
        <v>15493</v>
      </c>
      <c r="L135" s="28">
        <f t="shared" si="8"/>
        <v>2737504612</v>
      </c>
      <c r="M135" s="30">
        <f t="shared" si="10"/>
        <v>17723</v>
      </c>
      <c r="N135" s="31">
        <f t="shared" si="9"/>
        <v>176692.99761182469</v>
      </c>
      <c r="P135" s="29">
        <f t="array" aca="1" ref="P135" ca="1">SUM(INDIRECT(ADDRESS(ROW()-MONTH($A135)+1,2)):$B135*INDIRECT(ADDRESS(ROW()-MONTH($A135)+1,9)):I135)/$K135</f>
        <v>88.805847802233274</v>
      </c>
      <c r="Q135" s="32">
        <f t="array" aca="1" ref="Q135" ca="1">SUM(INDIRECT(ADDRESS(ROW()-MONTH($A135)+1,2)):$B135*INDIRECT(ADDRESS(ROW()-MONTH($A135)+1,10)):J135)/$K135</f>
        <v>0.93470599625637396</v>
      </c>
    </row>
    <row r="136" spans="1:17" x14ac:dyDescent="0.25">
      <c r="A136" s="18">
        <v>41456</v>
      </c>
      <c r="B136" s="19">
        <f>'Existing Homes'!B136+'New Homes'!B136</f>
        <v>3418</v>
      </c>
      <c r="C136" s="20">
        <f>'Existing Homes'!C136+'New Homes'!C136</f>
        <v>14604</v>
      </c>
      <c r="D136" s="21">
        <f t="shared" si="6"/>
        <v>5.6120664809299647</v>
      </c>
      <c r="E136" s="20">
        <f>'Existing Homes'!E136+'New Homes'!E136</f>
        <v>3103</v>
      </c>
      <c r="F136" s="22">
        <f>SUM('Existing Homes'!F136,'New Homes'!F136)</f>
        <v>671158334</v>
      </c>
      <c r="G136" s="23">
        <f t="shared" si="5"/>
        <v>196359.95728496197</v>
      </c>
      <c r="I136" s="25">
        <f>('Existing Homes'!I136*'Existing Homes'!B136+'New Homes'!I136*'New Homes'!B136)/'Total Homes'!B136</f>
        <v>80.443534230544174</v>
      </c>
      <c r="J136" s="26">
        <f>('Existing Homes'!J136*'Existing Homes'!B136+'New Homes'!J136*'New Homes'!B136)/'Total Homes'!B136</f>
        <v>0.95206670567583385</v>
      </c>
      <c r="K136" s="27">
        <f t="shared" si="7"/>
        <v>18911</v>
      </c>
      <c r="L136" s="28">
        <f t="shared" si="8"/>
        <v>3408662946</v>
      </c>
      <c r="M136" s="30">
        <f t="shared" si="10"/>
        <v>20826</v>
      </c>
      <c r="N136" s="31">
        <f t="shared" si="9"/>
        <v>180247.63079689071</v>
      </c>
      <c r="P136" s="29">
        <f t="array" aca="1" ref="P136" ca="1">SUM(INDIRECT(ADDRESS(ROW()-MONTH($A136)+1,2)):$B136*INDIRECT(ADDRESS(ROW()-MONTH($A136)+1,9)):I136)/$K136</f>
        <v>87.294431812172803</v>
      </c>
      <c r="Q136" s="32">
        <f t="array" aca="1" ref="Q136" ca="1">SUM(INDIRECT(ADDRESS(ROW()-MONTH($A136)+1,2)):$B136*INDIRECT(ADDRESS(ROW()-MONTH($A136)+1,10)):J136)/$K136</f>
        <v>0.93784379461688971</v>
      </c>
    </row>
    <row r="137" spans="1:17" x14ac:dyDescent="0.25">
      <c r="A137" s="18">
        <v>41487</v>
      </c>
      <c r="B137" s="19">
        <f>'Existing Homes'!B137+'New Homes'!B137</f>
        <v>3268</v>
      </c>
      <c r="C137" s="20">
        <f>'Existing Homes'!C137+'New Homes'!C137</f>
        <v>14698</v>
      </c>
      <c r="D137" s="21">
        <f t="shared" si="6"/>
        <v>5.599593624992063</v>
      </c>
      <c r="E137" s="20">
        <f>'Existing Homes'!E137+'New Homes'!E137</f>
        <v>2801</v>
      </c>
      <c r="F137" s="22">
        <f>SUM('Existing Homes'!F137,'New Homes'!F137)</f>
        <v>621469555</v>
      </c>
      <c r="G137" s="23">
        <f t="shared" si="5"/>
        <v>190168.16248470012</v>
      </c>
      <c r="I137" s="25">
        <f>('Existing Homes'!I137*'Existing Homes'!B137+'New Homes'!I137*'New Homes'!B137)/'Total Homes'!B137</f>
        <v>78.318543451652388</v>
      </c>
      <c r="J137" s="26">
        <f>('Existing Homes'!J137*'Existing Homes'!B137+'New Homes'!J137*'New Homes'!B137)/'Total Homes'!B137</f>
        <v>0.94334210526315787</v>
      </c>
      <c r="K137" s="27">
        <f t="shared" si="7"/>
        <v>22179</v>
      </c>
      <c r="L137" s="28">
        <f t="shared" si="8"/>
        <v>4030132501</v>
      </c>
      <c r="M137" s="30">
        <f t="shared" si="10"/>
        <v>23627</v>
      </c>
      <c r="N137" s="31">
        <f t="shared" si="9"/>
        <v>181709.38730330492</v>
      </c>
      <c r="P137" s="29">
        <f t="array" aca="1" ref="P137" ca="1">SUM(INDIRECT(ADDRESS(ROW()-MONTH($A137)+1,2)):$B137*INDIRECT(ADDRESS(ROW()-MONTH($A137)+1,9)):I137)/$K137</f>
        <v>85.971865277965648</v>
      </c>
      <c r="Q137" s="32">
        <f t="array" aca="1" ref="Q137" ca="1">SUM(INDIRECT(ADDRESS(ROW()-MONTH($A137)+1,2)):$B137*INDIRECT(ADDRESS(ROW()-MONTH($A137)+1,10)):J137)/$K137</f>
        <v>0.93865395193651668</v>
      </c>
    </row>
    <row r="138" spans="1:17" x14ac:dyDescent="0.25">
      <c r="A138" s="18">
        <v>41518</v>
      </c>
      <c r="B138" s="19">
        <f>'Existing Homes'!B138+'New Homes'!B138</f>
        <v>2767</v>
      </c>
      <c r="C138" s="20">
        <f>'Existing Homes'!C138+'New Homes'!C138</f>
        <v>14665</v>
      </c>
      <c r="D138" s="21">
        <f t="shared" si="6"/>
        <v>5.5045355020331561</v>
      </c>
      <c r="E138" s="20">
        <f>'Existing Homes'!E138+'New Homes'!E138</f>
        <v>2396</v>
      </c>
      <c r="F138" s="22">
        <f>SUM('Existing Homes'!F138,'New Homes'!F138)</f>
        <v>505619410</v>
      </c>
      <c r="G138" s="23">
        <f t="shared" si="5"/>
        <v>182731.98771232381</v>
      </c>
      <c r="I138" s="25">
        <f>('Existing Homes'!I138*'Existing Homes'!B138+'New Homes'!I138*'New Homes'!B138)/'Total Homes'!B138</f>
        <v>75.920852909288044</v>
      </c>
      <c r="J138" s="26">
        <f>('Existing Homes'!J138*'Existing Homes'!B138+'New Homes'!J138*'New Homes'!B138)/'Total Homes'!B138</f>
        <v>0.9384459703650162</v>
      </c>
      <c r="K138" s="27">
        <f t="shared" si="7"/>
        <v>24946</v>
      </c>
      <c r="L138" s="28">
        <f t="shared" si="8"/>
        <v>4535751911</v>
      </c>
      <c r="M138" s="30">
        <f t="shared" si="10"/>
        <v>26023</v>
      </c>
      <c r="N138" s="31">
        <f t="shared" si="9"/>
        <v>181822.81371763008</v>
      </c>
      <c r="P138" s="29">
        <f t="array" aca="1" ref="P138" ca="1">SUM(INDIRECT(ADDRESS(ROW()-MONTH($A138)+1,2)):$B138*INDIRECT(ADDRESS(ROW()-MONTH($A138)+1,9)):I138)/$K138</f>
        <v>84.857011144071194</v>
      </c>
      <c r="Q138" s="32">
        <f t="array" aca="1" ref="Q138" ca="1">SUM(INDIRECT(ADDRESS(ROW()-MONTH($A138)+1,2)):$B138*INDIRECT(ADDRESS(ROW()-MONTH($A138)+1,10)):J138)/$K138</f>
        <v>0.93863088270664652</v>
      </c>
    </row>
    <row r="139" spans="1:17" x14ac:dyDescent="0.25">
      <c r="A139" s="18">
        <v>41548</v>
      </c>
      <c r="B139" s="19">
        <f>'Existing Homes'!B139+'New Homes'!B139</f>
        <v>2615</v>
      </c>
      <c r="C139" s="20">
        <f>'Existing Homes'!C139+'New Homes'!C139</f>
        <v>14379</v>
      </c>
      <c r="D139" s="21">
        <f>C139/AVERAGE(B128:B139)</f>
        <v>5.3810266325703244</v>
      </c>
      <c r="E139" s="20">
        <f>'Existing Homes'!E139+'New Homes'!E139</f>
        <v>2340</v>
      </c>
      <c r="F139" s="22">
        <f>SUM('Existing Homes'!F139,'New Homes'!F139)</f>
        <v>480661837</v>
      </c>
      <c r="G139" s="23">
        <f t="shared" si="5"/>
        <v>183809.49789674953</v>
      </c>
      <c r="H139" s="24">
        <v>152000</v>
      </c>
      <c r="I139" s="25">
        <f>('Existing Homes'!I139*'Existing Homes'!B139+'New Homes'!I139*'New Homes'!B139)/'Total Homes'!B139</f>
        <v>76.728107074569792</v>
      </c>
      <c r="J139" s="26">
        <f>('Existing Homes'!J139*'Existing Homes'!B139+'New Homes'!J139*'New Homes'!B139)/'Total Homes'!B139</f>
        <v>0.93373728489483743</v>
      </c>
      <c r="K139" s="27">
        <f t="shared" si="7"/>
        <v>27561</v>
      </c>
      <c r="L139" s="28">
        <f t="shared" si="8"/>
        <v>5016413748</v>
      </c>
      <c r="M139" s="30">
        <f t="shared" si="10"/>
        <v>28363</v>
      </c>
      <c r="N139" s="31">
        <f t="shared" si="9"/>
        <v>182011.31120060955</v>
      </c>
      <c r="O139" s="28">
        <v>152000</v>
      </c>
      <c r="P139" s="29">
        <f t="array" aca="1" ref="P139" ca="1">SUM(INDIRECT(ADDRESS(ROW()-MONTH($A139)+1,2)):$B139*INDIRECT(ADDRESS(ROW()-MONTH($A139)+1,9)):I139)/$K139</f>
        <v>84.085737092268062</v>
      </c>
      <c r="Q139" s="32">
        <f t="array" aca="1" ref="Q139" ca="1">SUM(INDIRECT(ADDRESS(ROW()-MONTH($A139)+1,2)):$B139*INDIRECT(ADDRESS(ROW()-MONTH($A139)+1,10)):J139)/$K139</f>
        <v>0.93816657595878239</v>
      </c>
    </row>
    <row r="140" spans="1:17" x14ac:dyDescent="0.25">
      <c r="A140" s="18">
        <v>41579</v>
      </c>
      <c r="B140" s="19">
        <f>'Existing Homes'!B140+'New Homes'!B140</f>
        <v>2209</v>
      </c>
      <c r="C140" s="20">
        <f>'Existing Homes'!C140+'New Homes'!C140</f>
        <v>13744</v>
      </c>
      <c r="D140" s="21">
        <f t="shared" si="6"/>
        <v>5.1533558305211846</v>
      </c>
      <c r="E140" s="20">
        <f>'Existing Homes'!E140+'New Homes'!E140</f>
        <v>1902</v>
      </c>
      <c r="F140" s="22">
        <f>SUM('Existing Homes'!F140,'New Homes'!F140)</f>
        <v>412003574</v>
      </c>
      <c r="G140" s="23">
        <f t="shared" si="5"/>
        <v>186511.35083748301</v>
      </c>
      <c r="H140" s="24">
        <v>152000</v>
      </c>
      <c r="I140" s="25">
        <f>('Existing Homes'!I140*'Existing Homes'!B140+'New Homes'!I140*'New Homes'!B140)/'Total Homes'!B140</f>
        <v>81.714803078315981</v>
      </c>
      <c r="J140" s="26">
        <f>('Existing Homes'!J140*'Existing Homes'!B140+'New Homes'!J140*'New Homes'!B140)/'Total Homes'!B140</f>
        <v>0.93465097329108204</v>
      </c>
      <c r="K140" s="27">
        <f t="shared" si="7"/>
        <v>29770</v>
      </c>
      <c r="L140" s="28">
        <f t="shared" si="8"/>
        <v>5428417322</v>
      </c>
      <c r="M140" s="30">
        <f t="shared" si="10"/>
        <v>30265</v>
      </c>
      <c r="N140" s="31">
        <f t="shared" si="9"/>
        <v>182345.22411823983</v>
      </c>
      <c r="O140" s="28">
        <v>152000</v>
      </c>
      <c r="P140" s="29">
        <f t="array" aca="1" ref="P140" ca="1">SUM(INDIRECT(ADDRESS(ROW()-MONTH($A140)+1,2)):$B140*INDIRECT(ADDRESS(ROW()-MONTH($A140)+1,9)):I140)/$K140</f>
        <v>83.909808532079268</v>
      </c>
      <c r="Q140" s="32">
        <f t="array" aca="1" ref="Q140" ca="1">SUM(INDIRECT(ADDRESS(ROW()-MONTH($A140)+1,2)):$B140*INDIRECT(ADDRESS(ROW()-MONTH($A140)+1,10)):J140)/$K140</f>
        <v>0.93790571044675852</v>
      </c>
    </row>
    <row r="141" spans="1:17" x14ac:dyDescent="0.25">
      <c r="A141" s="18">
        <v>41609</v>
      </c>
      <c r="B141" s="19">
        <f>'Existing Homes'!B141+'New Homes'!B141</f>
        <v>2291</v>
      </c>
      <c r="C141" s="20">
        <f>'Existing Homes'!C141+'New Homes'!C141</f>
        <v>12315</v>
      </c>
      <c r="D141" s="21">
        <f t="shared" si="6"/>
        <v>4.6093384485823901</v>
      </c>
      <c r="E141" s="20">
        <f>'Existing Homes'!E141+'New Homes'!E141</f>
        <v>1602</v>
      </c>
      <c r="F141" s="22">
        <f>SUM('Existing Homes'!F141,'New Homes'!F141)</f>
        <v>434607678</v>
      </c>
      <c r="G141" s="23">
        <f t="shared" si="5"/>
        <v>189702.17285028371</v>
      </c>
      <c r="H141" s="24">
        <v>152000</v>
      </c>
      <c r="I141" s="25">
        <f>('Existing Homes'!I141*'Existing Homes'!B141+'New Homes'!I141*'New Homes'!B141)/'Total Homes'!B141</f>
        <v>83.610213880401574</v>
      </c>
      <c r="J141" s="26">
        <f>('Existing Homes'!J141*'Existing Homes'!B141+'New Homes'!J141*'New Homes'!B141)/'Total Homes'!B141</f>
        <v>0.92847184635530333</v>
      </c>
      <c r="K141" s="27">
        <f t="shared" si="7"/>
        <v>32061</v>
      </c>
      <c r="L141" s="28">
        <f t="shared" si="8"/>
        <v>5863025000</v>
      </c>
      <c r="M141" s="30">
        <f t="shared" si="10"/>
        <v>31867</v>
      </c>
      <c r="N141" s="31">
        <f t="shared" si="9"/>
        <v>182870.9335329528</v>
      </c>
      <c r="O141" s="28">
        <v>152000</v>
      </c>
      <c r="P141" s="29">
        <f t="array" aca="1" ref="P141" ca="1">SUM(INDIRECT(ADDRESS(ROW()-MONTH($A141)+1,2)):$B141*INDIRECT(ADDRESS(ROW()-MONTH($A141)+1,9)):I141)/$K141</f>
        <v>83.888400237048131</v>
      </c>
      <c r="Q141" s="32">
        <f t="array" aca="1" ref="Q141" ca="1">SUM(INDIRECT(ADDRESS(ROW()-MONTH($A141)+1,2)):$B141*INDIRECT(ADDRESS(ROW()-MONTH($A141)+1,10)):J141)/$K141</f>
        <v>0.93723158978197818</v>
      </c>
    </row>
    <row r="142" spans="1:17" x14ac:dyDescent="0.25">
      <c r="A142" s="18">
        <v>41640</v>
      </c>
      <c r="B142" s="19">
        <f>'Existing Homes'!B142+'New Homes'!B142</f>
        <v>1736</v>
      </c>
      <c r="C142" s="20">
        <f>'Existing Homes'!C142+'New Homes'!C142</f>
        <v>12165</v>
      </c>
      <c r="D142" s="21">
        <f t="shared" si="6"/>
        <v>4.5499314299962599</v>
      </c>
      <c r="E142" s="20">
        <f>'Existing Homes'!E142+'New Homes'!E142</f>
        <v>2231</v>
      </c>
      <c r="F142" s="22">
        <f>SUM('Existing Homes'!F142,'New Homes'!F142)</f>
        <v>303493520</v>
      </c>
      <c r="G142" s="23">
        <f t="shared" si="5"/>
        <v>174823.45622119817</v>
      </c>
      <c r="H142" s="24">
        <v>142000</v>
      </c>
      <c r="I142" s="25">
        <f>('Existing Homes'!I142*'Existing Homes'!B142+'New Homes'!I142*'New Homes'!B142)/'Total Homes'!B142</f>
        <v>89.382488479262676</v>
      </c>
      <c r="J142" s="26">
        <f>('Existing Homes'!J142*'Existing Homes'!B142+'New Homes'!J142*'New Homes'!B142)/'Total Homes'!B142</f>
        <v>0.92804608294930868</v>
      </c>
      <c r="K142" s="27">
        <f t="shared" si="7"/>
        <v>1736</v>
      </c>
      <c r="L142" s="28">
        <f t="shared" si="8"/>
        <v>303493520</v>
      </c>
      <c r="M142" s="30">
        <f t="shared" si="10"/>
        <v>2231</v>
      </c>
      <c r="N142" s="31">
        <f t="shared" si="9"/>
        <v>174823.45622119817</v>
      </c>
      <c r="O142" s="28">
        <v>142000</v>
      </c>
      <c r="P142" s="29">
        <f t="array" aca="1" ref="P142" ca="1">SUM(INDIRECT(ADDRESS(ROW()-MONTH($A142)+1,2)):$B142*INDIRECT(ADDRESS(ROW()-MONTH($A142)+1,9)):I142)/$K142</f>
        <v>89.382488479262676</v>
      </c>
      <c r="Q142" s="32">
        <f t="array" aca="1" ref="Q142" ca="1">SUM(INDIRECT(ADDRESS(ROW()-MONTH($A142)+1,2)):$B142*INDIRECT(ADDRESS(ROW()-MONTH($A142)+1,10)):J142)/$K142</f>
        <v>0.92804608294930868</v>
      </c>
    </row>
    <row r="143" spans="1:17" x14ac:dyDescent="0.25">
      <c r="A143" s="18">
        <v>41671</v>
      </c>
      <c r="B143" s="19">
        <f>'Existing Homes'!B143+'New Homes'!B143</f>
        <v>1811</v>
      </c>
      <c r="C143" s="20">
        <f>'Existing Homes'!C143+'New Homes'!C143</f>
        <v>12149</v>
      </c>
      <c r="D143" s="21">
        <f t="shared" si="6"/>
        <v>4.5438055165965405</v>
      </c>
      <c r="E143" s="20">
        <f>'Existing Homes'!E143+'New Homes'!E143</f>
        <v>2246</v>
      </c>
      <c r="F143" s="22">
        <f>SUM('Existing Homes'!F143,'New Homes'!F143)</f>
        <v>302353922</v>
      </c>
      <c r="G143" s="23">
        <f t="shared" si="5"/>
        <v>166954.12589729432</v>
      </c>
      <c r="H143" s="24">
        <v>136500</v>
      </c>
      <c r="I143" s="25">
        <f>('Existing Homes'!I143*'Existing Homes'!B143+'New Homes'!I143*'New Homes'!B143)/'Total Homes'!B143</f>
        <v>92.879624516841531</v>
      </c>
      <c r="J143" s="26">
        <f>('Existing Homes'!J143*'Existing Homes'!B143+'New Homes'!J143*'New Homes'!B143)/'Total Homes'!B143</f>
        <v>0.92017228050800659</v>
      </c>
      <c r="K143" s="27">
        <f t="shared" si="7"/>
        <v>3547</v>
      </c>
      <c r="L143" s="28">
        <f t="shared" si="8"/>
        <v>605847442</v>
      </c>
      <c r="M143" s="30">
        <f t="shared" si="10"/>
        <v>4477</v>
      </c>
      <c r="N143" s="31">
        <f t="shared" si="9"/>
        <v>170805.59402311812</v>
      </c>
      <c r="O143" s="28">
        <v>140000</v>
      </c>
      <c r="P143" s="29">
        <f t="array" aca="1" ref="P143" ca="1">SUM(INDIRECT(ADDRESS(ROW()-MONTH($A143)+1,2)):$B143*INDIRECT(ADDRESS(ROW()-MONTH($A143)+1,9)):I143)/$K143</f>
        <v>91.168029320552577</v>
      </c>
      <c r="Q143" s="32">
        <f t="array" aca="1" ref="Q143" ca="1">SUM(INDIRECT(ADDRESS(ROW()-MONTH($A143)+1,2)):$B143*INDIRECT(ADDRESS(ROW()-MONTH($A143)+1,10)):J143)/$K143</f>
        <v>0.92402593741189742</v>
      </c>
    </row>
    <row r="144" spans="1:17" x14ac:dyDescent="0.25">
      <c r="A144" s="18">
        <v>41699</v>
      </c>
      <c r="B144" s="19">
        <f>'Existing Homes'!B144+'New Homes'!B144</f>
        <v>2325</v>
      </c>
      <c r="C144" s="20">
        <f>'Existing Homes'!C144+'New Homes'!C144</f>
        <v>12568</v>
      </c>
      <c r="D144" s="21">
        <f t="shared" si="6"/>
        <v>4.7377250023560453</v>
      </c>
      <c r="E144" s="20">
        <f>'Existing Homes'!E144+'New Homes'!E144</f>
        <v>3192</v>
      </c>
      <c r="F144" s="22">
        <f>SUM('Existing Homes'!F144,'New Homes'!F144)</f>
        <v>408138314</v>
      </c>
      <c r="G144" s="23">
        <f t="shared" si="5"/>
        <v>175543.36086021506</v>
      </c>
      <c r="H144" s="24">
        <v>144000</v>
      </c>
      <c r="I144" s="25">
        <f>('Existing Homes'!I144*'Existing Homes'!B144+'New Homes'!I144*'New Homes'!B144)/'Total Homes'!B144</f>
        <v>90.432688172043015</v>
      </c>
      <c r="J144" s="26">
        <f>('Existing Homes'!J144*'Existing Homes'!B144+'New Homes'!J144*'New Homes'!B144)/'Total Homes'!B144</f>
        <v>0.9349931182795701</v>
      </c>
      <c r="K144" s="27">
        <f t="shared" si="7"/>
        <v>5872</v>
      </c>
      <c r="L144" s="28">
        <f t="shared" si="8"/>
        <v>1013985756</v>
      </c>
      <c r="M144" s="30">
        <f t="shared" si="10"/>
        <v>7669</v>
      </c>
      <c r="N144" s="31">
        <f t="shared" si="9"/>
        <v>172681.49795640327</v>
      </c>
      <c r="O144" s="28">
        <v>140500</v>
      </c>
      <c r="P144" s="29">
        <f t="array" aca="1" ref="P144" ca="1">SUM(INDIRECT(ADDRESS(ROW()-MONTH($A144)+1,2)):$B144*INDIRECT(ADDRESS(ROW()-MONTH($A144)+1,9)):I144)/$K144</f>
        <v>90.876873297002732</v>
      </c>
      <c r="Q144" s="32">
        <f t="array" aca="1" ref="Q144" ca="1">SUM(INDIRECT(ADDRESS(ROW()-MONTH($A144)+1,2)):$B144*INDIRECT(ADDRESS(ROW()-MONTH($A144)+1,10)):J144)/$K144</f>
        <v>0.92836835831062681</v>
      </c>
    </row>
    <row r="145" spans="1:17" x14ac:dyDescent="0.25">
      <c r="A145" s="18">
        <v>41730</v>
      </c>
      <c r="B145" s="19">
        <f>'Existing Homes'!B145+'New Homes'!B145</f>
        <v>2745</v>
      </c>
      <c r="C145" s="20">
        <f>'Existing Homes'!C145+'New Homes'!C145</f>
        <v>13331</v>
      </c>
      <c r="D145" s="21">
        <f t="shared" si="6"/>
        <v>5.0209346850381342</v>
      </c>
      <c r="E145" s="20">
        <f>'Existing Homes'!E145+'New Homes'!E145</f>
        <v>3450</v>
      </c>
      <c r="F145" s="22">
        <f>SUM('Existing Homes'!F145,'New Homes'!F145)</f>
        <v>519354450</v>
      </c>
      <c r="G145" s="23">
        <f t="shared" si="5"/>
        <v>189200.16393442624</v>
      </c>
      <c r="H145" s="24">
        <v>157000</v>
      </c>
      <c r="I145" s="25">
        <f>('Existing Homes'!I145*'Existing Homes'!B145+'New Homes'!I145*'New Homes'!B145)/'Total Homes'!B145</f>
        <v>82.245901639344268</v>
      </c>
      <c r="J145" s="26">
        <f>('Existing Homes'!J145*'Existing Homes'!B145+'New Homes'!J145*'New Homes'!B145)/'Total Homes'!B145</f>
        <v>0.94722950819672114</v>
      </c>
      <c r="K145" s="27">
        <f t="shared" si="7"/>
        <v>8617</v>
      </c>
      <c r="L145" s="28">
        <f>IF(MONTH(A145)=1,F145,F145+L144)</f>
        <v>1533340206</v>
      </c>
      <c r="M145" s="30">
        <f t="shared" si="10"/>
        <v>11119</v>
      </c>
      <c r="N145" s="31">
        <f t="shared" si="9"/>
        <v>177943.62376697228</v>
      </c>
      <c r="O145" s="28">
        <v>146500</v>
      </c>
      <c r="P145" s="29">
        <f t="array" aca="1" ref="P145" ca="1">SUM(INDIRECT(ADDRESS(ROW()-MONTH($A145)+1,2)):$B145*INDIRECT(ADDRESS(ROW()-MONTH($A145)+1,9)):I145)/$K145</f>
        <v>88.127422536845771</v>
      </c>
      <c r="Q145" s="32">
        <f t="array" aca="1" ref="Q145" ca="1">SUM(INDIRECT(ADDRESS(ROW()-MONTH($A145)+1,2)):$B145*INDIRECT(ADDRESS(ROW()-MONTH($A145)+1,10)):J145)/$K145</f>
        <v>0.93437669722641292</v>
      </c>
    </row>
    <row r="146" spans="1:17" x14ac:dyDescent="0.25">
      <c r="A146" s="18">
        <v>41760</v>
      </c>
      <c r="B146" s="19">
        <f>'Existing Homes'!B146+'New Homes'!B146</f>
        <v>3437</v>
      </c>
      <c r="C146" s="20">
        <f>'Existing Homes'!C146+'New Homes'!C146</f>
        <v>13736</v>
      </c>
      <c r="D146" s="21">
        <f t="shared" si="6"/>
        <v>5.1711999999999998</v>
      </c>
      <c r="E146" s="20">
        <f>'Existing Homes'!E146+'New Homes'!E146</f>
        <v>3518</v>
      </c>
      <c r="F146" s="22">
        <f>SUM('Existing Homes'!F146,'New Homes'!F146)</f>
        <v>678872735</v>
      </c>
      <c r="G146" s="23">
        <f t="shared" si="5"/>
        <v>197518.98021530404</v>
      </c>
      <c r="H146" s="24">
        <v>165000</v>
      </c>
      <c r="I146" s="25">
        <f>('Existing Homes'!I146*'Existing Homes'!B146+'New Homes'!I146*'New Homes'!B146)/'Total Homes'!B146</f>
        <v>82.238580157113759</v>
      </c>
      <c r="J146" s="26">
        <f>('Existing Homes'!J146*'Existing Homes'!B146+'New Homes'!J146*'New Homes'!B146)/'Total Homes'!B146</f>
        <v>0.94872214140238575</v>
      </c>
      <c r="K146" s="27">
        <f t="shared" si="7"/>
        <v>12054</v>
      </c>
      <c r="L146" s="28">
        <f>IF(MONTH(A146)=1,F146,F146+L145)</f>
        <v>2212212941</v>
      </c>
      <c r="M146" s="30">
        <f t="shared" si="10"/>
        <v>14637</v>
      </c>
      <c r="N146" s="31">
        <f t="shared" si="9"/>
        <v>183525.2149493944</v>
      </c>
      <c r="O146" s="28">
        <v>152000</v>
      </c>
      <c r="P146" s="29">
        <f t="array" aca="1" ref="P146" ca="1">SUM(INDIRECT(ADDRESS(ROW()-MONTH($A146)+1,2)):$B146*INDIRECT(ADDRESS(ROW()-MONTH($A146)+1,9)):I146)/$K146</f>
        <v>86.448315911730546</v>
      </c>
      <c r="Q146" s="32">
        <f t="array" aca="1" ref="Q146" ca="1">SUM(INDIRECT(ADDRESS(ROW()-MONTH($A146)+1,2)):$B146*INDIRECT(ADDRESS(ROW()-MONTH($A146)+1,10)):J146)/$K146</f>
        <v>0.93846706487473031</v>
      </c>
    </row>
    <row r="147" spans="1:17" x14ac:dyDescent="0.25">
      <c r="A147" s="18">
        <v>41791</v>
      </c>
      <c r="B147" s="19">
        <f>'Existing Homes'!B147+'New Homes'!B147</f>
        <v>3560</v>
      </c>
      <c r="C147" s="20">
        <f>'Existing Homes'!C147+'New Homes'!C147</f>
        <v>13733</v>
      </c>
      <c r="D147" s="21">
        <f t="shared" si="6"/>
        <v>5.1207507302218627</v>
      </c>
      <c r="E147" s="20">
        <f>'Existing Homes'!E147+'New Homes'!E147</f>
        <v>3288</v>
      </c>
      <c r="F147" s="22">
        <f>SUM('Existing Homes'!F147,'New Homes'!F147)</f>
        <v>718189008</v>
      </c>
      <c r="G147" s="23">
        <f t="shared" ref="G147:G211" si="11">F147/B147</f>
        <v>201738.48539325842</v>
      </c>
      <c r="H147" s="24">
        <v>170000</v>
      </c>
      <c r="I147" s="25">
        <f>('Existing Homes'!I147*'Existing Homes'!B147+'New Homes'!I147*'New Homes'!B147)/'Total Homes'!B147</f>
        <v>76.589887640449433</v>
      </c>
      <c r="J147" s="26">
        <f>('Existing Homes'!J147*'Existing Homes'!B147+'New Homes'!J147*'New Homes'!B147)/'Total Homes'!B147</f>
        <v>0.95181460674157292</v>
      </c>
      <c r="K147" s="27">
        <f t="shared" si="7"/>
        <v>15614</v>
      </c>
      <c r="L147" s="28">
        <f>IF(MONTH(A147)=1,F147,F147+L146)</f>
        <v>2930401949</v>
      </c>
      <c r="M147" s="30">
        <f t="shared" si="10"/>
        <v>17925</v>
      </c>
      <c r="N147" s="31">
        <f t="shared" si="9"/>
        <v>187677.84994235943</v>
      </c>
      <c r="O147" s="28">
        <v>156000</v>
      </c>
      <c r="P147" s="29">
        <f t="array" aca="1" ref="P147" ca="1">SUM(INDIRECT(ADDRESS(ROW()-MONTH($A147)+1,2)):$B147*INDIRECT(ADDRESS(ROW()-MONTH($A147)+1,9)):I147)/$K147</f>
        <v>84.200589214807223</v>
      </c>
      <c r="Q147" s="32">
        <f t="array" aca="1" ref="Q147" ca="1">SUM(INDIRECT(ADDRESS(ROW()-MONTH($A147)+1,2)):$B147*INDIRECT(ADDRESS(ROW()-MONTH($A147)+1,10)):J147)/$K147</f>
        <v>0.94151031125912632</v>
      </c>
    </row>
    <row r="148" spans="1:17" x14ac:dyDescent="0.25">
      <c r="A148" s="18">
        <v>41821</v>
      </c>
      <c r="B148" s="19">
        <f>'Existing Homes'!B148+'New Homes'!B148</f>
        <v>3384</v>
      </c>
      <c r="C148" s="20">
        <f>'Existing Homes'!C148+'New Homes'!C148</f>
        <v>13936</v>
      </c>
      <c r="D148" s="21">
        <f t="shared" si="6"/>
        <v>5.2019410227696898</v>
      </c>
      <c r="E148" s="20">
        <f>'Existing Homes'!E148+'New Homes'!E148</f>
        <v>3004</v>
      </c>
      <c r="F148" s="22">
        <f>SUM('Existing Homes'!F148,'New Homes'!F148)</f>
        <v>691359577</v>
      </c>
      <c r="G148" s="23">
        <f t="shared" si="11"/>
        <v>204302.47547281324</v>
      </c>
      <c r="H148" s="24">
        <v>171000</v>
      </c>
      <c r="I148" s="25">
        <f>('Existing Homes'!I148*'Existing Homes'!B148+'New Homes'!I148*'New Homes'!B148)/'Total Homes'!B148</f>
        <v>75.310874704491724</v>
      </c>
      <c r="J148" s="26">
        <f>('Existing Homes'!J148*'Existing Homes'!B148+'New Homes'!J148*'New Homes'!B148)/'Total Homes'!B148</f>
        <v>0.94997872340425538</v>
      </c>
      <c r="K148" s="27">
        <f t="shared" si="7"/>
        <v>18998</v>
      </c>
      <c r="L148" s="28">
        <f t="shared" ref="L148:L211" si="12">IF(MONTH(A148)=1,F148,F148+L147)</f>
        <v>3621761526</v>
      </c>
      <c r="M148" s="30">
        <f t="shared" si="10"/>
        <v>20929</v>
      </c>
      <c r="N148" s="31">
        <v>190677</v>
      </c>
      <c r="O148" s="28">
        <v>159000</v>
      </c>
      <c r="P148" s="29">
        <f t="array" aca="1" ref="P148" ca="1">SUM(INDIRECT(ADDRESS(ROW()-MONTH($A148)+1,2)):$B148*INDIRECT(ADDRESS(ROW()-MONTH($A148)+1,9)):I148)/$K148</f>
        <v>82.617117591325396</v>
      </c>
      <c r="Q148" s="32">
        <f t="array" aca="1" ref="Q148" ca="1">SUM(INDIRECT(ADDRESS(ROW()-MONTH($A148)+1,2)):$B148*INDIRECT(ADDRESS(ROW()-MONTH($A148)+1,10)):J148)/$K148</f>
        <v>0.94301873881461196</v>
      </c>
    </row>
    <row r="149" spans="1:17" x14ac:dyDescent="0.25">
      <c r="A149" s="18">
        <v>41852</v>
      </c>
      <c r="B149" s="19">
        <f>'Existing Homes'!B149+'New Homes'!B149</f>
        <v>3109</v>
      </c>
      <c r="C149" s="20">
        <f>'Existing Homes'!C149+'New Homes'!C149</f>
        <v>13856</v>
      </c>
      <c r="D149" s="21">
        <f t="shared" si="6"/>
        <v>5.1977867391915975</v>
      </c>
      <c r="E149" s="20">
        <f>'Existing Homes'!E149+'New Homes'!E149</f>
        <v>2770</v>
      </c>
      <c r="F149" s="22">
        <f>SUM('Existing Homes'!F149,'New Homes'!F149)</f>
        <v>621389358</v>
      </c>
      <c r="G149" s="23">
        <f t="shared" si="11"/>
        <v>199867.91830170472</v>
      </c>
      <c r="H149" s="24">
        <v>165000</v>
      </c>
      <c r="I149" s="25">
        <f>('Existing Homes'!I149*'Existing Homes'!B149+'New Homes'!I149*'New Homes'!B149)/'Total Homes'!B149</f>
        <v>77.448054036667742</v>
      </c>
      <c r="J149" s="26">
        <f>('Existing Homes'!J149*'Existing Homes'!B149+'New Homes'!J149*'New Homes'!B149)/'Total Homes'!B149</f>
        <v>0.94446510131875194</v>
      </c>
      <c r="K149" s="27">
        <f t="shared" si="7"/>
        <v>22107</v>
      </c>
      <c r="L149" s="28">
        <f t="shared" si="12"/>
        <v>4243150884</v>
      </c>
      <c r="M149" s="30">
        <f t="shared" si="10"/>
        <v>23699</v>
      </c>
      <c r="N149" s="31">
        <v>191983</v>
      </c>
      <c r="O149" s="28">
        <v>160000</v>
      </c>
      <c r="P149" s="29">
        <f t="array" aca="1" ref="P149" ca="1">SUM(INDIRECT(ADDRESS(ROW()-MONTH($A149)+1,2)):$B149*INDIRECT(ADDRESS(ROW()-MONTH($A149)+1,9)):I149)/$K149</f>
        <v>81.890170534219934</v>
      </c>
      <c r="Q149" s="32">
        <f t="array" aca="1" ref="Q149" ca="1">SUM(INDIRECT(ADDRESS(ROW()-MONTH($A149)+1,2)):$B149*INDIRECT(ADDRESS(ROW()-MONTH($A149)+1,10)):J149)/$K149</f>
        <v>0.94322214683132033</v>
      </c>
    </row>
    <row r="150" spans="1:17" x14ac:dyDescent="0.25">
      <c r="A150" s="18">
        <v>41883</v>
      </c>
      <c r="B150" s="19">
        <f>'Existing Homes'!B150+'New Homes'!B150</f>
        <v>2709</v>
      </c>
      <c r="C150" s="20">
        <f>'Existing Homes'!C150+'New Homes'!C150</f>
        <v>13726</v>
      </c>
      <c r="D150" s="21">
        <f t="shared" ref="D150:D213" si="13">C150/AVERAGE(B139:B150)</f>
        <v>5.1583727412232632</v>
      </c>
      <c r="E150" s="20">
        <f>'Existing Homes'!E150+'New Homes'!E150</f>
        <v>2476</v>
      </c>
      <c r="F150" s="22">
        <f>SUM('Existing Homes'!F150,'New Homes'!F150)</f>
        <v>521865630</v>
      </c>
      <c r="G150" s="23">
        <f t="shared" si="11"/>
        <v>192641.42857142858</v>
      </c>
      <c r="H150" s="24">
        <v>160000</v>
      </c>
      <c r="I150" s="25">
        <f>('Existing Homes'!I150*'Existing Homes'!B150+'New Homes'!I150*'New Homes'!B150)/'Total Homes'!B150</f>
        <v>76.492063492063494</v>
      </c>
      <c r="J150" s="26">
        <f>('Existing Homes'!J150*'Existing Homes'!B150+'New Homes'!J150*'New Homes'!B150)/'Total Homes'!B150</f>
        <v>0.94074603174603177</v>
      </c>
      <c r="K150" s="27">
        <f t="shared" ref="K150:K213" si="14">IF(MONTH(A150)=1,B150,SUM(B150,K149))</f>
        <v>24816</v>
      </c>
      <c r="L150" s="28">
        <f t="shared" si="12"/>
        <v>4765016514</v>
      </c>
      <c r="M150" s="30">
        <f t="shared" si="10"/>
        <v>26175</v>
      </c>
      <c r="N150" s="31">
        <v>192051</v>
      </c>
      <c r="O150" s="28">
        <v>160000</v>
      </c>
      <c r="P150" s="29">
        <f t="array" aca="1" ref="P150" ca="1">SUM(INDIRECT(ADDRESS(ROW()-MONTH($A150)+1,2)):$B150*INDIRECT(ADDRESS(ROW()-MONTH($A150)+1,9)):I150)/$K150</f>
        <v>81.300894584139272</v>
      </c>
      <c r="Q150" s="32">
        <f t="array" aca="1" ref="Q150" ca="1">SUM(INDIRECT(ADDRESS(ROW()-MONTH($A150)+1,2)):$B150*INDIRECT(ADDRESS(ROW()-MONTH($A150)+1,10)):J150)/$K150</f>
        <v>0.94295184558349443</v>
      </c>
    </row>
    <row r="151" spans="1:17" x14ac:dyDescent="0.25">
      <c r="A151" s="18">
        <v>41913</v>
      </c>
      <c r="B151" s="19">
        <f>'Existing Homes'!B151+'New Homes'!B151</f>
        <v>2860</v>
      </c>
      <c r="C151" s="20">
        <f>'Existing Homes'!C151+'New Homes'!C151</f>
        <v>13329</v>
      </c>
      <c r="D151" s="21">
        <f t="shared" si="13"/>
        <v>4.9710343112879158</v>
      </c>
      <c r="E151" s="20">
        <f>'Existing Homes'!E151+'New Homes'!E151</f>
        <v>2355</v>
      </c>
      <c r="F151" s="22">
        <f>SUM('Existing Homes'!F151,'New Homes'!F151)</f>
        <v>543772136</v>
      </c>
      <c r="G151" s="23">
        <f t="shared" si="11"/>
        <v>190130.1174825175</v>
      </c>
      <c r="H151" s="24">
        <v>155000</v>
      </c>
      <c r="I151" s="25">
        <f>('Existing Homes'!I151*'Existing Homes'!B151+'New Homes'!I151*'New Homes'!B151)/'Total Homes'!B151</f>
        <v>80.706293706293707</v>
      </c>
      <c r="J151" s="26">
        <f>('Existing Homes'!J151*'Existing Homes'!B151+'New Homes'!J151*'New Homes'!B151)/'Total Homes'!B151</f>
        <v>0.9379384615384615</v>
      </c>
      <c r="K151" s="27">
        <f t="shared" si="14"/>
        <v>27676</v>
      </c>
      <c r="L151" s="28">
        <f t="shared" si="12"/>
        <v>5308788650</v>
      </c>
      <c r="M151" s="30">
        <f t="shared" si="10"/>
        <v>28530</v>
      </c>
      <c r="N151" s="31">
        <v>191856</v>
      </c>
      <c r="O151" s="28">
        <v>159900</v>
      </c>
      <c r="P151" s="29">
        <f t="array" aca="1" ref="P151" ca="1">SUM(INDIRECT(ADDRESS(ROW()-MONTH($A151)+1,2)):$B151*INDIRECT(ADDRESS(ROW()-MONTH($A151)+1,9)):I151)/$K151</f>
        <v>81.239449342390515</v>
      </c>
      <c r="Q151" s="32">
        <f t="array" aca="1" ref="Q151" ca="1">SUM(INDIRECT(ADDRESS(ROW()-MONTH($A151)+1,2)):$B151*INDIRECT(ADDRESS(ROW()-MONTH($A151)+1,10)):J151)/$K151</f>
        <v>0.94243376933082812</v>
      </c>
    </row>
    <row r="152" spans="1:17" x14ac:dyDescent="0.25">
      <c r="A152" s="18">
        <v>41944</v>
      </c>
      <c r="B152" s="19">
        <f>'Existing Homes'!B152+'New Homes'!B152</f>
        <v>2188</v>
      </c>
      <c r="C152" s="20">
        <f>'Existing Homes'!C152+'New Homes'!C152</f>
        <v>12394</v>
      </c>
      <c r="D152" s="21">
        <f t="shared" si="13"/>
        <v>4.6253459804074017</v>
      </c>
      <c r="E152" s="20">
        <f>'Existing Homes'!E152+'New Homes'!E152</f>
        <v>2035</v>
      </c>
      <c r="F152" s="22">
        <f>SUM('Existing Homes'!F152,'New Homes'!F152)</f>
        <v>424171680</v>
      </c>
      <c r="G152" s="23">
        <f t="shared" si="11"/>
        <v>193862.74223034736</v>
      </c>
      <c r="H152" s="24">
        <v>156000</v>
      </c>
      <c r="I152" s="25">
        <f>('Existing Homes'!I152*'Existing Homes'!B152+'New Homes'!I152*'New Homes'!B152)/'Total Homes'!B152</f>
        <v>77.904478976234003</v>
      </c>
      <c r="J152" s="26">
        <f>('Existing Homes'!J152*'Existing Homes'!B152+'New Homes'!J152*'New Homes'!B152)/'Total Homes'!B152</f>
        <v>0.93933866544789768</v>
      </c>
      <c r="K152" s="27">
        <f t="shared" si="14"/>
        <v>29864</v>
      </c>
      <c r="L152" s="28">
        <f t="shared" si="12"/>
        <v>5732960330</v>
      </c>
      <c r="M152" s="30">
        <f t="shared" si="10"/>
        <v>30565</v>
      </c>
      <c r="N152" s="31">
        <v>192004</v>
      </c>
      <c r="O152" s="28">
        <v>159500</v>
      </c>
      <c r="P152" s="29">
        <f t="array" aca="1" ref="P152" ca="1">SUM(INDIRECT(ADDRESS(ROW()-MONTH($A152)+1,2)):$B152*INDIRECT(ADDRESS(ROW()-MONTH($A152)+1,9)):I152)/$K152</f>
        <v>80.995111170640229</v>
      </c>
      <c r="Q152" s="32">
        <f t="array" aca="1" ref="Q152" ca="1">SUM(INDIRECT(ADDRESS(ROW()-MONTH($A152)+1,2)):$B152*INDIRECT(ADDRESS(ROW()-MONTH($A152)+1,10)):J152)/$K152</f>
        <v>0.94220700508974009</v>
      </c>
    </row>
    <row r="153" spans="1:17" x14ac:dyDescent="0.25">
      <c r="A153" s="18">
        <v>41974</v>
      </c>
      <c r="B153" s="19">
        <f>'Existing Homes'!B153+'New Homes'!B153</f>
        <v>2404</v>
      </c>
      <c r="C153" s="20">
        <f>'Existing Homes'!C153+'New Homes'!C153</f>
        <v>11145</v>
      </c>
      <c r="D153" s="21">
        <f t="shared" si="13"/>
        <v>4.1446634436593532</v>
      </c>
      <c r="E153" s="20">
        <f>'Existing Homes'!E153+'New Homes'!E153</f>
        <v>1814</v>
      </c>
      <c r="F153" s="22">
        <f>SUM('Existing Homes'!F153,'New Homes'!F153)</f>
        <v>471935564</v>
      </c>
      <c r="G153" s="23">
        <f t="shared" si="11"/>
        <v>196312.63061564061</v>
      </c>
      <c r="H153" s="24">
        <v>158000</v>
      </c>
      <c r="I153" s="25">
        <f>('Existing Homes'!I153*'Existing Homes'!B153+'New Homes'!I153*'New Homes'!B153)/'Total Homes'!B153</f>
        <v>84.693011647254579</v>
      </c>
      <c r="J153" s="26">
        <f>('Existing Homes'!J153*'Existing Homes'!B153+'New Homes'!J153*'New Homes'!B153)/'Total Homes'!B153</f>
        <v>0.93373627287853589</v>
      </c>
      <c r="K153" s="27">
        <f t="shared" si="14"/>
        <v>32268</v>
      </c>
      <c r="L153" s="28">
        <f t="shared" si="12"/>
        <v>6204895894</v>
      </c>
      <c r="M153" s="30">
        <f t="shared" si="10"/>
        <v>32379</v>
      </c>
      <c r="N153" s="31">
        <v>192329</v>
      </c>
      <c r="O153" s="28">
        <v>159200</v>
      </c>
      <c r="P153" s="29">
        <f t="array" aca="1" ref="P153" ca="1">SUM(INDIRECT(ADDRESS(ROW()-MONTH($A153)+1,2)):$B153*INDIRECT(ADDRESS(ROW()-MONTH($A153)+1,9)):I153)/$K153</f>
        <v>81.270608652535017</v>
      </c>
      <c r="Q153" s="32">
        <f t="array" aca="1" ref="Q153" ca="1">SUM(INDIRECT(ADDRESS(ROW()-MONTH($A153)+1,2)):$B153*INDIRECT(ADDRESS(ROW()-MONTH($A153)+1,10)):J153)/$K153</f>
        <v>0.94157592661460277</v>
      </c>
    </row>
    <row r="154" spans="1:17" x14ac:dyDescent="0.25">
      <c r="A154" s="18">
        <v>42005</v>
      </c>
      <c r="B154" s="19">
        <f>'Existing Homes'!B154+'New Homes'!B154</f>
        <v>1751</v>
      </c>
      <c r="C154" s="20">
        <f>'Existing Homes'!C154+'New Homes'!C154</f>
        <v>10907</v>
      </c>
      <c r="D154" s="21">
        <f t="shared" si="13"/>
        <v>4.0542700492519286</v>
      </c>
      <c r="E154" s="20">
        <f>'Existing Homes'!E154+'New Homes'!E154</f>
        <v>2482</v>
      </c>
      <c r="F154" s="22">
        <f>SUM('Existing Homes'!F154,'New Homes'!F154)</f>
        <v>325523956</v>
      </c>
      <c r="G154" s="23">
        <f t="shared" si="11"/>
        <v>185907.45631067961</v>
      </c>
      <c r="H154" s="24">
        <v>150000</v>
      </c>
      <c r="I154" s="25">
        <f>('Existing Homes'!I154*'Existing Homes'!B154+'New Homes'!I154*'New Homes'!B154)/'Total Homes'!B154</f>
        <v>90.251856082238717</v>
      </c>
      <c r="J154" s="26">
        <f>('Existing Homes'!J154*'Existing Homes'!B154+'New Homes'!J154*'New Homes'!B154)/'Total Homes'!B154</f>
        <v>0.92800399771559117</v>
      </c>
      <c r="K154" s="27">
        <f t="shared" si="14"/>
        <v>1751</v>
      </c>
      <c r="L154" s="28">
        <f t="shared" si="12"/>
        <v>325523956</v>
      </c>
      <c r="M154" s="30">
        <f t="shared" si="10"/>
        <v>2482</v>
      </c>
      <c r="N154" s="31">
        <f t="shared" ref="N154:N217" si="15">L154/K154</f>
        <v>185907.45631067961</v>
      </c>
      <c r="O154" s="28">
        <v>150000</v>
      </c>
      <c r="P154" s="29">
        <f t="array" aca="1" ref="P154" ca="1">SUM(INDIRECT(ADDRESS(ROW()-MONTH($A154)+1,2)):$B154*INDIRECT(ADDRESS(ROW()-MONTH($A154)+1,9)):I154)/$K154</f>
        <v>90.251856082238717</v>
      </c>
      <c r="Q154" s="32">
        <f t="array" aca="1" ref="Q154" ca="1">SUM(INDIRECT(ADDRESS(ROW()-MONTH($A154)+1,2)):$B154*INDIRECT(ADDRESS(ROW()-MONTH($A154)+1,10)):J154)/$K154</f>
        <v>0.92800399771559117</v>
      </c>
    </row>
    <row r="155" spans="1:17" x14ac:dyDescent="0.25">
      <c r="A155" s="18">
        <v>42036</v>
      </c>
      <c r="B155" s="19">
        <f>'Existing Homes'!B155+'New Homes'!B155</f>
        <v>1947</v>
      </c>
      <c r="C155" s="20">
        <f>'Existing Homes'!C155+'New Homes'!C155</f>
        <v>10697</v>
      </c>
      <c r="D155" s="21">
        <f t="shared" si="13"/>
        <v>3.9595299053024458</v>
      </c>
      <c r="E155" s="20">
        <f>'Existing Homes'!E155+'New Homes'!E155</f>
        <v>2859</v>
      </c>
      <c r="F155" s="22">
        <f>SUM('Existing Homes'!F155,'New Homes'!F155)</f>
        <v>361092025</v>
      </c>
      <c r="G155" s="23">
        <f t="shared" si="11"/>
        <v>185460.72162300977</v>
      </c>
      <c r="H155" s="24">
        <v>149000</v>
      </c>
      <c r="I155" s="25">
        <f>('Existing Homes'!I155*'Existing Homes'!B155+'New Homes'!I155*'New Homes'!B155)/'Total Homes'!B155</f>
        <v>95.242424242424249</v>
      </c>
      <c r="J155" s="26">
        <f>('Existing Homes'!J155*'Existing Homes'!B155+'New Homes'!J155*'New Homes'!B155)/'Total Homes'!B155</f>
        <v>0.93293066255778134</v>
      </c>
      <c r="K155" s="27">
        <f t="shared" si="14"/>
        <v>3698</v>
      </c>
      <c r="L155" s="28">
        <f t="shared" si="12"/>
        <v>686615981</v>
      </c>
      <c r="M155" s="30">
        <f t="shared" si="10"/>
        <v>5341</v>
      </c>
      <c r="N155" s="31">
        <f t="shared" si="15"/>
        <v>185672.25013520822</v>
      </c>
      <c r="O155" s="28">
        <v>149700</v>
      </c>
      <c r="P155" s="29">
        <f t="array" aca="1" ref="P155" ca="1">SUM(INDIRECT(ADDRESS(ROW()-MONTH($A155)+1,2)):$B155*INDIRECT(ADDRESS(ROW()-MONTH($A155)+1,9)):I155)/$K155</f>
        <v>92.879394267171449</v>
      </c>
      <c r="Q155" s="32">
        <f t="array" aca="1" ref="Q155" ca="1">SUM(INDIRECT(ADDRESS(ROW()-MONTH($A155)+1,2)):$B155*INDIRECT(ADDRESS(ROW()-MONTH($A155)+1,10)):J155)/$K155</f>
        <v>0.93059789075175781</v>
      </c>
    </row>
    <row r="156" spans="1:17" x14ac:dyDescent="0.25">
      <c r="A156" s="18">
        <v>42064</v>
      </c>
      <c r="B156" s="19">
        <f>'Existing Homes'!B156+'New Homes'!B156</f>
        <v>2862</v>
      </c>
      <c r="C156" s="20">
        <f>'Existing Homes'!C156+'New Homes'!C156</f>
        <v>10948</v>
      </c>
      <c r="D156" s="21">
        <f t="shared" si="13"/>
        <v>3.9864061172472387</v>
      </c>
      <c r="E156" s="20">
        <f>'Existing Homes'!E156+'New Homes'!E156</f>
        <v>3677</v>
      </c>
      <c r="F156" s="22">
        <f>SUM('Existing Homes'!F156,'New Homes'!F156)</f>
        <v>555128452</v>
      </c>
      <c r="G156" s="23">
        <f t="shared" si="11"/>
        <v>193965.21733053809</v>
      </c>
      <c r="H156" s="24">
        <v>159900</v>
      </c>
      <c r="I156" s="25">
        <f>('Existing Homes'!I156*'Existing Homes'!B156+'New Homes'!I156*'New Homes'!B156)/'Total Homes'!B156</f>
        <v>91.353598881900766</v>
      </c>
      <c r="J156" s="26">
        <f>('Existing Homes'!J156*'Existing Homes'!B156+'New Homes'!J156*'New Homes'!B156)/'Total Homes'!B156</f>
        <v>0.9438965758211042</v>
      </c>
      <c r="K156" s="27">
        <f t="shared" si="14"/>
        <v>6560</v>
      </c>
      <c r="L156" s="28">
        <f t="shared" si="12"/>
        <v>1241744433</v>
      </c>
      <c r="M156" s="30">
        <f t="shared" si="10"/>
        <v>9018</v>
      </c>
      <c r="N156" s="31">
        <f t="shared" si="15"/>
        <v>189290.30990853658</v>
      </c>
      <c r="O156" s="28">
        <v>154900</v>
      </c>
      <c r="P156" s="29">
        <f t="array" aca="1" ref="P156" ca="1">SUM(INDIRECT(ADDRESS(ROW()-MONTH($A156)+1,2)):$B156*INDIRECT(ADDRESS(ROW()-MONTH($A156)+1,9)):I156)/$K156</f>
        <v>92.213719512195127</v>
      </c>
      <c r="Q156" s="32">
        <f t="array" aca="1" ref="Q156" ca="1">SUM(INDIRECT(ADDRESS(ROW()-MONTH($A156)+1,2)):$B156*INDIRECT(ADDRESS(ROW()-MONTH($A156)+1,10)):J156)/$K156</f>
        <v>0.93639984756097583</v>
      </c>
    </row>
    <row r="157" spans="1:17" x14ac:dyDescent="0.25">
      <c r="A157" s="18">
        <v>42095</v>
      </c>
      <c r="B157" s="19">
        <f>'Existing Homes'!B157+'New Homes'!B157</f>
        <v>3206</v>
      </c>
      <c r="C157" s="20">
        <f>'Existing Homes'!C157+'New Homes'!C157</f>
        <v>11390</v>
      </c>
      <c r="D157" s="21">
        <f t="shared" si="13"/>
        <v>4.0901337642517284</v>
      </c>
      <c r="E157" s="20">
        <f>'Existing Homes'!E157+'New Homes'!E157</f>
        <v>4066</v>
      </c>
      <c r="F157" s="22">
        <f>SUM('Existing Homes'!F157,'New Homes'!F157)</f>
        <v>635649182</v>
      </c>
      <c r="G157" s="23">
        <f t="shared" si="11"/>
        <v>198268.61572052402</v>
      </c>
      <c r="H157" s="24">
        <v>170000</v>
      </c>
      <c r="I157" s="25">
        <f>('Existing Homes'!I157*'Existing Homes'!B157+'New Homes'!I157*'New Homes'!B157)/'Total Homes'!B157</f>
        <v>78.229257641921393</v>
      </c>
      <c r="J157" s="26">
        <f>('Existing Homes'!J157*'Existing Homes'!B157+'New Homes'!J157*'New Homes'!B157)/'Total Homes'!B157</f>
        <v>0.95672707423580783</v>
      </c>
      <c r="K157" s="27">
        <f t="shared" si="14"/>
        <v>9766</v>
      </c>
      <c r="L157" s="28">
        <f t="shared" si="12"/>
        <v>1877393615</v>
      </c>
      <c r="M157" s="30">
        <f t="shared" si="10"/>
        <v>13084</v>
      </c>
      <c r="N157" s="31">
        <f t="shared" si="15"/>
        <v>192237.72424738889</v>
      </c>
      <c r="O157" s="28">
        <v>159500</v>
      </c>
      <c r="P157" s="29">
        <f t="array" aca="1" ref="P157" ca="1">SUM(INDIRECT(ADDRESS(ROW()-MONTH($A157)+1,2)):$B157*INDIRECT(ADDRESS(ROW()-MONTH($A157)+1,9)):I157)/$K157</f>
        <v>87.622875281589188</v>
      </c>
      <c r="Q157" s="32">
        <f t="array" aca="1" ref="Q157" ca="1">SUM(INDIRECT(ADDRESS(ROW()-MONTH($A157)+1,2)):$B157*INDIRECT(ADDRESS(ROW()-MONTH($A157)+1,10)):J157)/$K157</f>
        <v>0.94307290600040972</v>
      </c>
    </row>
    <row r="158" spans="1:17" x14ac:dyDescent="0.25">
      <c r="A158" s="18">
        <v>42125</v>
      </c>
      <c r="B158" s="19">
        <f>'Existing Homes'!B158+'New Homes'!B158</f>
        <v>3832</v>
      </c>
      <c r="C158" s="20">
        <f>'Existing Homes'!C158+'New Homes'!C158</f>
        <v>11830</v>
      </c>
      <c r="D158" s="21">
        <f t="shared" si="13"/>
        <v>4.19850940494499</v>
      </c>
      <c r="E158" s="20">
        <f>'Existing Homes'!E158+'New Homes'!E158</f>
        <v>3702</v>
      </c>
      <c r="F158" s="22">
        <f>SUM('Existing Homes'!F158,'New Homes'!F158)</f>
        <v>793866155</v>
      </c>
      <c r="G158" s="23">
        <f t="shared" si="11"/>
        <v>207167.57698329852</v>
      </c>
      <c r="H158" s="24">
        <v>180000</v>
      </c>
      <c r="I158" s="25">
        <f>('Existing Homes'!I158*'Existing Homes'!B158+'New Homes'!I158*'New Homes'!B158)/'Total Homes'!B158</f>
        <v>70.649530271398746</v>
      </c>
      <c r="J158" s="26">
        <f>('Existing Homes'!J158*'Existing Homes'!B158+'New Homes'!J158*'New Homes'!B158)/'Total Homes'!B158</f>
        <v>0.96134003131523993</v>
      </c>
      <c r="K158" s="27">
        <f t="shared" si="14"/>
        <v>13598</v>
      </c>
      <c r="L158" s="28">
        <f t="shared" si="12"/>
        <v>2671259770</v>
      </c>
      <c r="M158" s="30">
        <f t="shared" si="10"/>
        <v>16786</v>
      </c>
      <c r="N158" s="31">
        <f t="shared" si="15"/>
        <v>196445.0485365495</v>
      </c>
      <c r="O158" s="28">
        <v>165000</v>
      </c>
      <c r="P158" s="29">
        <f t="array" aca="1" ref="P158" ca="1">SUM(INDIRECT(ADDRESS(ROW()-MONTH($A158)+1,2)):$B158*INDIRECT(ADDRESS(ROW()-MONTH($A158)+1,9)):I158)/$K158</f>
        <v>82.839682306221505</v>
      </c>
      <c r="Q158" s="32">
        <f t="array" aca="1" ref="Q158" ca="1">SUM(INDIRECT(ADDRESS(ROW()-MONTH($A158)+1,2)):$B158*INDIRECT(ADDRESS(ROW()-MONTH($A158)+1,10)):J158)/$K158</f>
        <v>0.9482206942197382</v>
      </c>
    </row>
    <row r="159" spans="1:17" x14ac:dyDescent="0.25">
      <c r="A159" s="18">
        <v>42156</v>
      </c>
      <c r="B159" s="19">
        <f>'Existing Homes'!B159+'New Homes'!B159</f>
        <v>4027</v>
      </c>
      <c r="C159" s="20">
        <f>'Existing Homes'!C159+'New Homes'!C159</f>
        <v>11941</v>
      </c>
      <c r="D159" s="21">
        <f t="shared" si="13"/>
        <v>4.1801686163540355</v>
      </c>
      <c r="E159" s="20">
        <f>'Existing Homes'!E159+'New Homes'!E159</f>
        <v>3572</v>
      </c>
      <c r="F159" s="22">
        <f>SUM('Existing Homes'!F159,'New Homes'!F159)</f>
        <v>854369509</v>
      </c>
      <c r="G159" s="23">
        <f t="shared" si="11"/>
        <v>212160.29525701515</v>
      </c>
      <c r="H159" s="24">
        <v>178900</v>
      </c>
      <c r="I159" s="25">
        <f>('Existing Homes'!I159*'Existing Homes'!B159+'New Homes'!I159*'New Homes'!B159)/'Total Homes'!B159</f>
        <v>67.644151974174321</v>
      </c>
      <c r="J159" s="26">
        <f>('Existing Homes'!J159*'Existing Homes'!B159+'New Homes'!J159*'New Homes'!B159)/'Total Homes'!B159</f>
        <v>0.96143853985597216</v>
      </c>
      <c r="K159" s="27">
        <f t="shared" si="14"/>
        <v>17625</v>
      </c>
      <c r="L159" s="28">
        <f t="shared" si="12"/>
        <v>3525629279</v>
      </c>
      <c r="M159" s="30">
        <f t="shared" si="10"/>
        <v>20358</v>
      </c>
      <c r="N159" s="31">
        <f t="shared" si="15"/>
        <v>200035.70377304964</v>
      </c>
      <c r="O159" s="28">
        <v>169000</v>
      </c>
      <c r="P159" s="29">
        <f t="array" aca="1" ref="P159" ca="1">SUM(INDIRECT(ADDRESS(ROW()-MONTH($A159)+1,2)):$B159*INDIRECT(ADDRESS(ROW()-MONTH($A159)+1,9)):I159)/$K159</f>
        <v>79.367773049645393</v>
      </c>
      <c r="Q159" s="32">
        <f t="array" aca="1" ref="Q159" ca="1">SUM(INDIRECT(ADDRESS(ROW()-MONTH($A159)+1,2)):$B159*INDIRECT(ADDRESS(ROW()-MONTH($A159)+1,10)):J159)/$K159</f>
        <v>0.95124073758865257</v>
      </c>
    </row>
    <row r="160" spans="1:17" x14ac:dyDescent="0.25">
      <c r="A160" s="18">
        <v>42186</v>
      </c>
      <c r="B160" s="19">
        <f>'Existing Homes'!B160+'New Homes'!B160</f>
        <v>3941</v>
      </c>
      <c r="C160" s="20">
        <f>'Existing Homes'!C160+'New Homes'!C160</f>
        <v>12025</v>
      </c>
      <c r="D160" s="21">
        <f t="shared" si="13"/>
        <v>4.1422666207371686</v>
      </c>
      <c r="E160" s="20">
        <f>'Existing Homes'!E160+'New Homes'!E160</f>
        <v>3371</v>
      </c>
      <c r="F160" s="22">
        <f>SUM('Existing Homes'!F160,'New Homes'!F160)</f>
        <v>834130401</v>
      </c>
      <c r="G160" s="23">
        <f t="shared" si="11"/>
        <v>211654.50418675464</v>
      </c>
      <c r="H160" s="24">
        <v>176500</v>
      </c>
      <c r="I160" s="25">
        <f>('Existing Homes'!I160*'Existing Homes'!B160+'New Homes'!I160*'New Homes'!B160)/'Total Homes'!B160</f>
        <v>68.0730778990104</v>
      </c>
      <c r="J160" s="26">
        <f>('Existing Homes'!J160*'Existing Homes'!B160+'New Homes'!J160*'New Homes'!B160)/'Total Homes'!B160</f>
        <v>0.9579104288251713</v>
      </c>
      <c r="K160" s="27">
        <f t="shared" si="14"/>
        <v>21566</v>
      </c>
      <c r="L160" s="28">
        <f t="shared" si="12"/>
        <v>4359759680</v>
      </c>
      <c r="M160" s="30">
        <f t="shared" si="10"/>
        <v>23729</v>
      </c>
      <c r="N160" s="31">
        <f t="shared" si="15"/>
        <v>202158.93907075952</v>
      </c>
      <c r="O160" s="28">
        <v>170000</v>
      </c>
      <c r="P160" s="29">
        <f t="array" aca="1" ref="P160" ca="1">SUM(INDIRECT(ADDRESS(ROW()-MONTH($A160)+1,2)):$B160*INDIRECT(ADDRESS(ROW()-MONTH($A160)+1,9)):I160)/$K160</f>
        <v>77.303765185940833</v>
      </c>
      <c r="Q160" s="32">
        <f t="array" aca="1" ref="Q160" ca="1">SUM(INDIRECT(ADDRESS(ROW()-MONTH($A160)+1,2)):$B160*INDIRECT(ADDRESS(ROW()-MONTH($A160)+1,10)):J160)/$K160</f>
        <v>0.95245956598349268</v>
      </c>
    </row>
    <row r="161" spans="1:17" x14ac:dyDescent="0.25">
      <c r="A161" s="18">
        <v>42217</v>
      </c>
      <c r="B161" s="19">
        <f>'Existing Homes'!B161+'New Homes'!B161</f>
        <v>3366</v>
      </c>
      <c r="C161" s="20">
        <f>'Existing Homes'!C161+'New Homes'!C161</f>
        <v>11636</v>
      </c>
      <c r="D161" s="21">
        <f t="shared" si="13"/>
        <v>3.9789131735673782</v>
      </c>
      <c r="E161" s="20">
        <f>'Existing Homes'!E161+'New Homes'!E161</f>
        <v>3223</v>
      </c>
      <c r="F161" s="22">
        <f>SUM('Existing Homes'!F161,'New Homes'!F161)</f>
        <v>690094806</v>
      </c>
      <c r="G161" s="23">
        <f t="shared" si="11"/>
        <v>205019.2531194296</v>
      </c>
      <c r="H161" s="24">
        <v>174500</v>
      </c>
      <c r="I161" s="25">
        <f>('Existing Homes'!I161*'Existing Homes'!B161+'New Homes'!I161*'New Homes'!B161)/'Total Homes'!B161</f>
        <v>67.900178253119435</v>
      </c>
      <c r="J161" s="26">
        <f>('Existing Homes'!J161*'Existing Homes'!B161+'New Homes'!J161*'New Homes'!B161)/'Total Homes'!B161</f>
        <v>0.95485204991087347</v>
      </c>
      <c r="K161" s="27">
        <f t="shared" si="14"/>
        <v>24932</v>
      </c>
      <c r="L161" s="28">
        <f t="shared" si="12"/>
        <v>5049854486</v>
      </c>
      <c r="M161" s="30">
        <f t="shared" si="10"/>
        <v>26952</v>
      </c>
      <c r="N161" s="31">
        <f t="shared" si="15"/>
        <v>202545.10211776031</v>
      </c>
      <c r="O161" s="28">
        <v>170000</v>
      </c>
      <c r="P161" s="29">
        <f t="array" aca="1" ref="P161" ca="1">SUM(INDIRECT(ADDRESS(ROW()-MONTH($A161)+1,2)):$B161*INDIRECT(ADDRESS(ROW()-MONTH($A161)+1,9)):I161)/$K161</f>
        <v>76.034213059521903</v>
      </c>
      <c r="Q161" s="32">
        <f t="array" aca="1" ref="Q161" ca="1">SUM(INDIRECT(ADDRESS(ROW()-MONTH($A161)+1,2)):$B161*INDIRECT(ADDRESS(ROW()-MONTH($A161)+1,10)):J161)/$K161</f>
        <v>0.95278256858655552</v>
      </c>
    </row>
    <row r="162" spans="1:17" x14ac:dyDescent="0.25">
      <c r="A162" s="18">
        <v>42248</v>
      </c>
      <c r="B162" s="19">
        <f>'Existing Homes'!B162+'New Homes'!B162</f>
        <v>3175</v>
      </c>
      <c r="C162" s="20">
        <f>'Existing Homes'!C162+'New Homes'!C162</f>
        <v>11359</v>
      </c>
      <c r="D162" s="21">
        <f t="shared" si="13"/>
        <v>3.8332911499198516</v>
      </c>
      <c r="E162" s="20">
        <f>'Existing Homes'!E162+'New Homes'!E162</f>
        <v>2822</v>
      </c>
      <c r="F162" s="22">
        <f>SUM('Existing Homes'!F162,'New Homes'!F162)</f>
        <v>640384120</v>
      </c>
      <c r="G162" s="23">
        <f t="shared" si="11"/>
        <v>201695.78582677167</v>
      </c>
      <c r="H162" s="24">
        <v>165000</v>
      </c>
      <c r="I162" s="25">
        <f>('Existing Homes'!I162*'Existing Homes'!B162+'New Homes'!I162*'New Homes'!B162)/'Total Homes'!B162</f>
        <v>69.784251968503938</v>
      </c>
      <c r="J162" s="26">
        <f>('Existing Homes'!J162*'Existing Homes'!B162+'New Homes'!J162*'New Homes'!B162)/'Total Homes'!B162</f>
        <v>0.94978425196850391</v>
      </c>
      <c r="K162" s="27">
        <f t="shared" si="14"/>
        <v>28107</v>
      </c>
      <c r="L162" s="28">
        <f t="shared" si="12"/>
        <v>5690238606</v>
      </c>
      <c r="M162" s="30">
        <f t="shared" si="10"/>
        <v>29774</v>
      </c>
      <c r="N162" s="31">
        <f t="shared" si="15"/>
        <v>202449.1623439001</v>
      </c>
      <c r="O162" s="28">
        <v>170000</v>
      </c>
      <c r="P162" s="29">
        <f t="array" aca="1" ref="P162" ca="1">SUM(INDIRECT(ADDRESS(ROW()-MONTH($A162)+1,2)):$B162*INDIRECT(ADDRESS(ROW()-MONTH($A162)+1,9)):I162)/$K162</f>
        <v>75.328210054434834</v>
      </c>
      <c r="Q162" s="32">
        <f t="array" aca="1" ref="Q162" ca="1">SUM(INDIRECT(ADDRESS(ROW()-MONTH($A162)+1,2)):$B162*INDIRECT(ADDRESS(ROW()-MONTH($A162)+1,10)):J162)/$K162</f>
        <v>0.95244387519123352</v>
      </c>
    </row>
    <row r="163" spans="1:17" x14ac:dyDescent="0.25">
      <c r="A163" s="18">
        <v>42278</v>
      </c>
      <c r="B163" s="19">
        <f>'Existing Homes'!B163+'New Homes'!B163</f>
        <v>2972</v>
      </c>
      <c r="C163" s="20">
        <f>'Existing Homes'!C163+'New Homes'!C163</f>
        <v>11086</v>
      </c>
      <c r="D163" s="21">
        <f t="shared" si="13"/>
        <v>3.7294160522553335</v>
      </c>
      <c r="E163" s="20">
        <f>'Existing Homes'!E163+'New Homes'!E163</f>
        <v>2590</v>
      </c>
      <c r="F163" s="22">
        <f>SUM('Existing Homes'!F163,'New Homes'!F163)</f>
        <v>598512036</v>
      </c>
      <c r="G163" s="23">
        <f t="shared" si="11"/>
        <v>201383.59219380887</v>
      </c>
      <c r="H163" s="24">
        <v>170000</v>
      </c>
      <c r="I163" s="25">
        <f>('Existing Homes'!I163*'Existing Homes'!B163+'New Homes'!I163*'New Homes'!B163)/'Total Homes'!B163</f>
        <v>70.427994616419923</v>
      </c>
      <c r="J163" s="26">
        <f>('Existing Homes'!J163*'Existing Homes'!B163+'New Homes'!J163*'New Homes'!B163)/'Total Homes'!B163</f>
        <v>0.95006594885598927</v>
      </c>
      <c r="K163" s="27">
        <f t="shared" si="14"/>
        <v>31079</v>
      </c>
      <c r="L163" s="28">
        <f t="shared" si="12"/>
        <v>6288750642</v>
      </c>
      <c r="M163" s="30">
        <f t="shared" si="10"/>
        <v>32364</v>
      </c>
      <c r="N163" s="31">
        <f t="shared" si="15"/>
        <v>202347.26477685897</v>
      </c>
      <c r="O163" s="28">
        <v>170000</v>
      </c>
      <c r="P163" s="29">
        <f t="array" aca="1" ref="P163" ca="1">SUM(INDIRECT(ADDRESS(ROW()-MONTH($A163)+1,2)):$B163*INDIRECT(ADDRESS(ROW()-MONTH($A163)+1,9)):I163)/$K163</f>
        <v>74.859615817754758</v>
      </c>
      <c r="Q163" s="32">
        <f t="array" aca="1" ref="Q163" ca="1">SUM(INDIRECT(ADDRESS(ROW()-MONTH($A163)+1,2)):$B163*INDIRECT(ADDRESS(ROW()-MONTH($A163)+1,10)):J163)/$K163</f>
        <v>0.95221648058174335</v>
      </c>
    </row>
    <row r="164" spans="1:17" x14ac:dyDescent="0.25">
      <c r="A164" s="18">
        <v>42309</v>
      </c>
      <c r="B164" s="19">
        <f>'Existing Homes'!B164+'New Homes'!B164</f>
        <v>2174</v>
      </c>
      <c r="C164" s="20">
        <f>'Existing Homes'!C164+'New Homes'!C164</f>
        <v>10380</v>
      </c>
      <c r="D164" s="21">
        <f t="shared" si="13"/>
        <v>3.4932832262949773</v>
      </c>
      <c r="E164" s="20">
        <f>'Existing Homes'!E164+'New Homes'!E164</f>
        <v>2296</v>
      </c>
      <c r="F164" s="22">
        <f>SUM('Existing Homes'!F164,'New Homes'!F164)</f>
        <v>436790427</v>
      </c>
      <c r="G164" s="23">
        <f t="shared" si="11"/>
        <v>200915.55979760809</v>
      </c>
      <c r="H164" s="24">
        <v>162000</v>
      </c>
      <c r="I164" s="25">
        <f>('Existing Homes'!I164*'Existing Homes'!B164+'New Homes'!I164*'New Homes'!B164)/'Total Homes'!B164</f>
        <v>70.715271389144434</v>
      </c>
      <c r="J164" s="26">
        <f>('Existing Homes'!J164*'Existing Homes'!B164+'New Homes'!J164*'New Homes'!B164)/'Total Homes'!B164</f>
        <v>0.94652437902483888</v>
      </c>
      <c r="K164" s="27">
        <f t="shared" si="14"/>
        <v>33253</v>
      </c>
      <c r="L164" s="28">
        <f t="shared" si="12"/>
        <v>6725541069</v>
      </c>
      <c r="M164" s="30">
        <f t="shared" si="10"/>
        <v>34660</v>
      </c>
      <c r="N164" s="31">
        <f t="shared" si="15"/>
        <v>202253.66339879108</v>
      </c>
      <c r="O164" s="28">
        <v>169950</v>
      </c>
      <c r="P164" s="29">
        <f t="array" aca="1" ref="P164" ca="1">SUM(INDIRECT(ADDRESS(ROW()-MONTH($A164)+1,2)):$B164*INDIRECT(ADDRESS(ROW()-MONTH($A164)+1,9)):I164)/$K164</f>
        <v>74.58866869154663</v>
      </c>
      <c r="Q164" s="32">
        <f t="array" aca="1" ref="Q164" ca="1">SUM(INDIRECT(ADDRESS(ROW()-MONTH($A164)+1,2)):$B164*INDIRECT(ADDRESS(ROW()-MONTH($A164)+1,10)):J164)/$K164</f>
        <v>0.95184434487113945</v>
      </c>
    </row>
    <row r="165" spans="1:17" x14ac:dyDescent="0.25">
      <c r="A165" s="18">
        <v>42339</v>
      </c>
      <c r="B165" s="19">
        <f>'Existing Homes'!B165+'New Homes'!B165</f>
        <v>2701</v>
      </c>
      <c r="C165" s="20">
        <f>'Existing Homes'!C165+'New Homes'!C165</f>
        <v>9228</v>
      </c>
      <c r="D165" s="21">
        <f t="shared" si="13"/>
        <v>3.0799354731045225</v>
      </c>
      <c r="E165" s="20">
        <f>'Existing Homes'!E165+'New Homes'!E165</f>
        <v>1928</v>
      </c>
      <c r="F165" s="22">
        <f>SUM('Existing Homes'!F165,'New Homes'!F165)</f>
        <v>552969112</v>
      </c>
      <c r="G165" s="23">
        <f t="shared" si="11"/>
        <v>204727.54979637172</v>
      </c>
      <c r="H165" s="24">
        <v>165500</v>
      </c>
      <c r="I165" s="25">
        <f>('Existing Homes'!I165*'Existing Homes'!B165+'New Homes'!I165*'New Homes'!B165)/'Total Homes'!B165</f>
        <v>73.358756016290258</v>
      </c>
      <c r="J165" s="26">
        <f>('Existing Homes'!J165*'Existing Homes'!B165+'New Homes'!J165*'New Homes'!B165)/'Total Homes'!B165</f>
        <v>0.94181969640873753</v>
      </c>
      <c r="K165" s="27">
        <f t="shared" si="14"/>
        <v>35954</v>
      </c>
      <c r="L165" s="28">
        <f t="shared" si="12"/>
        <v>7278510181</v>
      </c>
      <c r="M165" s="30">
        <f t="shared" si="10"/>
        <v>36588</v>
      </c>
      <c r="N165" s="31">
        <f t="shared" si="15"/>
        <v>202439.51106970018</v>
      </c>
      <c r="O165" s="28">
        <v>169900</v>
      </c>
      <c r="P165" s="29">
        <f t="array" aca="1" ref="P165" ca="1">SUM(INDIRECT(ADDRESS(ROW()-MONTH($A165)+1,2)):$B165*INDIRECT(ADDRESS(ROW()-MONTH($A165)+1,9)):I165)/$K165</f>
        <v>74.496273015519833</v>
      </c>
      <c r="Q165" s="32">
        <f t="array" aca="1" ref="Q165" ca="1">SUM(INDIRECT(ADDRESS(ROW()-MONTH($A165)+1,2)):$B165*INDIRECT(ADDRESS(ROW()-MONTH($A165)+1,10)):J165)/$K165</f>
        <v>0.95109125549313023</v>
      </c>
    </row>
    <row r="166" spans="1:17" x14ac:dyDescent="0.25">
      <c r="A166" s="18">
        <v>42370</v>
      </c>
      <c r="B166" s="19">
        <f>'Existing Homes'!B166+'New Homes'!B166</f>
        <v>1914</v>
      </c>
      <c r="C166" s="20">
        <f>'Existing Homes'!C166+'New Homes'!C166</f>
        <v>8864</v>
      </c>
      <c r="D166" s="21">
        <f t="shared" si="13"/>
        <v>2.9450951075670737</v>
      </c>
      <c r="E166" s="20">
        <f>'Existing Homes'!E166+'New Homes'!E166</f>
        <v>2452</v>
      </c>
      <c r="F166" s="22">
        <f>SUM('Existing Homes'!F166,'New Homes'!F166)</f>
        <v>362939566</v>
      </c>
      <c r="G166" s="23">
        <f t="shared" si="11"/>
        <v>189623.59770114944</v>
      </c>
      <c r="H166" s="24">
        <v>160000</v>
      </c>
      <c r="I166" s="25">
        <f>('Existing Homes'!I166*'Existing Homes'!B166+'New Homes'!I166*'New Homes'!B166)/'Total Homes'!B166</f>
        <v>79.772204806687569</v>
      </c>
      <c r="J166" s="26">
        <f>('Existing Homes'!J166*'Existing Homes'!B166+'New Homes'!J166*'New Homes'!B166)/'Total Homes'!B166</f>
        <v>0.94474294670846393</v>
      </c>
      <c r="K166" s="27">
        <f t="shared" si="14"/>
        <v>1914</v>
      </c>
      <c r="L166" s="28">
        <f t="shared" si="12"/>
        <v>362939566</v>
      </c>
      <c r="M166" s="30">
        <f t="shared" si="10"/>
        <v>2452</v>
      </c>
      <c r="N166" s="31">
        <f t="shared" si="15"/>
        <v>189623.59770114944</v>
      </c>
      <c r="O166" s="28">
        <v>160000</v>
      </c>
      <c r="P166" s="29">
        <f t="array" aca="1" ref="P166" ca="1">SUM(INDIRECT(ADDRESS(ROW()-MONTH($A166)+1,2)):$B166*INDIRECT(ADDRESS(ROW()-MONTH($A166)+1,9)):I166)/$K166</f>
        <v>79.772204806687569</v>
      </c>
      <c r="Q166" s="32">
        <f t="array" aca="1" ref="Q166" ca="1">SUM(INDIRECT(ADDRESS(ROW()-MONTH($A166)+1,2)):$B166*INDIRECT(ADDRESS(ROW()-MONTH($A166)+1,10)):J166)/$K166</f>
        <v>0.94474294670846393</v>
      </c>
    </row>
    <row r="167" spans="1:17" x14ac:dyDescent="0.25">
      <c r="A167" s="18">
        <v>42401</v>
      </c>
      <c r="B167" s="19">
        <f>'Existing Homes'!B167+'New Homes'!B167</f>
        <v>2038</v>
      </c>
      <c r="C167" s="20">
        <f>'Existing Homes'!C167+'New Homes'!C167</f>
        <v>8558</v>
      </c>
      <c r="D167" s="21">
        <f t="shared" si="13"/>
        <v>2.8362792752982764</v>
      </c>
      <c r="E167" s="20">
        <f>'Existing Homes'!E167+'New Homes'!E167</f>
        <v>3260</v>
      </c>
      <c r="F167" s="22">
        <f>SUM('Existing Homes'!F167,'New Homes'!F167)</f>
        <v>391313866</v>
      </c>
      <c r="G167" s="23">
        <f t="shared" si="11"/>
        <v>192008.76643768401</v>
      </c>
      <c r="H167" s="24">
        <v>158000</v>
      </c>
      <c r="I167" s="25">
        <f>('Existing Homes'!I167*'Existing Homes'!B167+'New Homes'!I167*'New Homes'!B167)/'Total Homes'!B167</f>
        <v>85.617271835132485</v>
      </c>
      <c r="J167" s="26">
        <f>('Existing Homes'!J167*'Existing Homes'!B167+'New Homes'!J167*'New Homes'!B167)/'Total Homes'!B167</f>
        <v>0.9406977428851816</v>
      </c>
      <c r="K167" s="27">
        <f t="shared" si="14"/>
        <v>3952</v>
      </c>
      <c r="L167" s="28">
        <f t="shared" si="12"/>
        <v>754253432</v>
      </c>
      <c r="M167" s="30">
        <f t="shared" si="10"/>
        <v>5712</v>
      </c>
      <c r="N167" s="31">
        <f t="shared" si="15"/>
        <v>190853.60121457491</v>
      </c>
      <c r="O167" s="28">
        <v>159000</v>
      </c>
      <c r="P167" s="29">
        <f t="array" aca="1" ref="P167" ca="1">SUM(INDIRECT(ADDRESS(ROW()-MONTH($A167)+1,2)):$B167*INDIRECT(ADDRESS(ROW()-MONTH($A167)+1,9)):I167)/$K167</f>
        <v>82.786437246963558</v>
      </c>
      <c r="Q167" s="32">
        <f t="array" aca="1" ref="Q167" ca="1">SUM(INDIRECT(ADDRESS(ROW()-MONTH($A167)+1,2)):$B167*INDIRECT(ADDRESS(ROW()-MONTH($A167)+1,10)):J167)/$K167</f>
        <v>0.94265688259109315</v>
      </c>
    </row>
    <row r="168" spans="1:17" x14ac:dyDescent="0.25">
      <c r="A168" s="18">
        <v>42430</v>
      </c>
      <c r="B168" s="19">
        <f>'Existing Homes'!B168+'New Homes'!B168</f>
        <v>3099</v>
      </c>
      <c r="C168" s="20">
        <f>'Existing Homes'!C168+'New Homes'!C168</f>
        <v>8644</v>
      </c>
      <c r="D168" s="21">
        <f t="shared" si="13"/>
        <v>2.8461517354918371</v>
      </c>
      <c r="E168" s="20">
        <f>'Existing Homes'!E168+'New Homes'!E168</f>
        <v>4092</v>
      </c>
      <c r="F168" s="22">
        <f>SUM('Existing Homes'!F168,'New Homes'!F168)</f>
        <v>620320206</v>
      </c>
      <c r="G168" s="23">
        <f t="shared" si="11"/>
        <v>200167.86253630204</v>
      </c>
      <c r="H168" s="24">
        <v>167500</v>
      </c>
      <c r="I168" s="25">
        <f>('Existing Homes'!I168*'Existing Homes'!B168+'New Homes'!I168*'New Homes'!B168)/'Total Homes'!B168</f>
        <v>74.131978057437877</v>
      </c>
      <c r="J168" s="26">
        <f>('Existing Homes'!J168*'Existing Homes'!B168+'New Homes'!J168*'New Homes'!B168)/'Total Homes'!B168</f>
        <v>0.95759019038399473</v>
      </c>
      <c r="K168" s="27">
        <f t="shared" si="14"/>
        <v>7051</v>
      </c>
      <c r="L168" s="28">
        <f t="shared" si="12"/>
        <v>1374573638</v>
      </c>
      <c r="M168" s="30">
        <f t="shared" si="10"/>
        <v>9804</v>
      </c>
      <c r="N168" s="31">
        <f t="shared" si="15"/>
        <v>194947.33200964401</v>
      </c>
      <c r="O168" s="28">
        <v>162700</v>
      </c>
      <c r="P168" s="29">
        <f t="array" aca="1" ref="P168" ca="1">SUM(INDIRECT(ADDRESS(ROW()-MONTH($A168)+1,2)):$B168*INDIRECT(ADDRESS(ROW()-MONTH($A168)+1,9)):I168)/$K168</f>
        <v>78.982697489717765</v>
      </c>
      <c r="Q168" s="32">
        <f t="array" aca="1" ref="Q168" ca="1">SUM(INDIRECT(ADDRESS(ROW()-MONTH($A168)+1,2)):$B168*INDIRECT(ADDRESS(ROW()-MONTH($A168)+1,10)):J168)/$K168</f>
        <v>0.94922025244646135</v>
      </c>
    </row>
    <row r="169" spans="1:17" x14ac:dyDescent="0.25">
      <c r="A169" s="18">
        <v>42461</v>
      </c>
      <c r="B169" s="19">
        <f>'Existing Homes'!B169+'New Homes'!B169</f>
        <v>3461</v>
      </c>
      <c r="C169" s="20">
        <f>'Existing Homes'!C169+'New Homes'!C169</f>
        <v>9135</v>
      </c>
      <c r="D169" s="21">
        <f t="shared" si="13"/>
        <v>2.9869209809264303</v>
      </c>
      <c r="E169" s="20">
        <f>'Existing Homes'!E169+'New Homes'!E169</f>
        <v>4219</v>
      </c>
      <c r="F169" s="22">
        <f>SUM('Existing Homes'!F169,'New Homes'!F169)</f>
        <v>732572470</v>
      </c>
      <c r="G169" s="23">
        <f t="shared" si="11"/>
        <v>211664.97255128575</v>
      </c>
      <c r="H169" s="24">
        <v>179950</v>
      </c>
      <c r="I169" s="25">
        <f>('Existing Homes'!I169*'Existing Homes'!B169+'New Homes'!I169*'New Homes'!B169)/'Total Homes'!B169</f>
        <v>67.570644322450164</v>
      </c>
      <c r="J169" s="26">
        <f>('Existing Homes'!J169*'Existing Homes'!B169+'New Homes'!J169*'New Homes'!B169)/'Total Homes'!B169</f>
        <v>0.9709806414331118</v>
      </c>
      <c r="K169" s="27">
        <f t="shared" si="14"/>
        <v>10512</v>
      </c>
      <c r="L169" s="28">
        <f t="shared" si="12"/>
        <v>2107146108</v>
      </c>
      <c r="M169" s="30">
        <f t="shared" si="10"/>
        <v>14023</v>
      </c>
      <c r="N169" s="31">
        <f t="shared" si="15"/>
        <v>200451.49429223745</v>
      </c>
      <c r="O169" s="28">
        <v>168000</v>
      </c>
      <c r="P169" s="29">
        <f t="array" aca="1" ref="P169" ca="1">SUM(INDIRECT(ADDRESS(ROW()-MONTH($A169)+1,2)):$B169*INDIRECT(ADDRESS(ROW()-MONTH($A169)+1,9)):I169)/$K169</f>
        <v>75.225361491628618</v>
      </c>
      <c r="Q169" s="32">
        <f t="array" aca="1" ref="Q169" ca="1">SUM(INDIRECT(ADDRESS(ROW()-MONTH($A169)+1,2)):$B169*INDIRECT(ADDRESS(ROW()-MONTH($A169)+1,10)):J169)/$K169</f>
        <v>0.95638470319634694</v>
      </c>
    </row>
    <row r="170" spans="1:17" x14ac:dyDescent="0.25">
      <c r="A170" s="18">
        <v>42491</v>
      </c>
      <c r="B170" s="19">
        <f>'Existing Homes'!B170+'New Homes'!B170</f>
        <v>3999</v>
      </c>
      <c r="C170" s="20">
        <f>'Existing Homes'!C170+'New Homes'!C170</f>
        <v>9231</v>
      </c>
      <c r="D170" s="21">
        <f t="shared" si="13"/>
        <v>3.0046382944096348</v>
      </c>
      <c r="E170" s="20">
        <f>'Existing Homes'!E170+'New Homes'!E170</f>
        <v>3945</v>
      </c>
      <c r="F170" s="22">
        <f>SUM('Existing Homes'!F170,'New Homes'!F170)</f>
        <v>873861866</v>
      </c>
      <c r="G170" s="23">
        <f t="shared" si="11"/>
        <v>218520.09652413102</v>
      </c>
      <c r="H170" s="24">
        <v>187000</v>
      </c>
      <c r="I170" s="25">
        <f>('Existing Homes'!I170*'Existing Homes'!B170+'New Homes'!I170*'New Homes'!B170)/'Total Homes'!B170</f>
        <v>60.24231057764441</v>
      </c>
      <c r="J170" s="26">
        <f>('Existing Homes'!J170*'Existing Homes'!B170+'New Homes'!J170*'New Homes'!B170)/'Total Homes'!B170</f>
        <v>0.97378494623655909</v>
      </c>
      <c r="K170" s="27">
        <f t="shared" si="14"/>
        <v>14511</v>
      </c>
      <c r="L170" s="28">
        <f t="shared" si="12"/>
        <v>2981007974</v>
      </c>
      <c r="M170" s="30">
        <f t="shared" si="10"/>
        <v>17968</v>
      </c>
      <c r="N170" s="31">
        <f t="shared" si="15"/>
        <v>205430.91268692716</v>
      </c>
      <c r="O170" s="28">
        <v>174000</v>
      </c>
      <c r="P170" s="29">
        <f t="array" aca="1" ref="P170" ca="1">SUM(INDIRECT(ADDRESS(ROW()-MONTH($A170)+1,2)):$B170*INDIRECT(ADDRESS(ROW()-MONTH($A170)+1,9)):I170)/$K170</f>
        <v>71.096271793811596</v>
      </c>
      <c r="Q170" s="32">
        <f t="array" aca="1" ref="Q170" ca="1">SUM(INDIRECT(ADDRESS(ROW()-MONTH($A170)+1,2)):$B170*INDIRECT(ADDRESS(ROW()-MONTH($A170)+1,10)):J170)/$K170</f>
        <v>0.96117993246502642</v>
      </c>
    </row>
    <row r="171" spans="1:17" x14ac:dyDescent="0.25">
      <c r="A171" s="18">
        <v>42522</v>
      </c>
      <c r="B171" s="19">
        <f>'Existing Homes'!B171+'New Homes'!B171</f>
        <v>4406</v>
      </c>
      <c r="C171" s="20">
        <f>'Existing Homes'!C171+'New Homes'!C171</f>
        <v>9575</v>
      </c>
      <c r="D171" s="21">
        <f t="shared" si="13"/>
        <v>3.0848950222842721</v>
      </c>
      <c r="E171" s="20">
        <f>'Existing Homes'!E171+'New Homes'!E171</f>
        <v>3674</v>
      </c>
      <c r="F171" s="22">
        <f>SUM('Existing Homes'!F171,'New Homes'!F171)</f>
        <v>1009645242</v>
      </c>
      <c r="G171" s="23">
        <f t="shared" si="11"/>
        <v>229152.3472537449</v>
      </c>
      <c r="H171" s="24">
        <v>192500</v>
      </c>
      <c r="I171" s="25">
        <f>('Existing Homes'!I171*'Existing Homes'!B171+'New Homes'!I171*'New Homes'!B171)/'Total Homes'!B171</f>
        <v>57.36314117113028</v>
      </c>
      <c r="J171" s="26">
        <f>('Existing Homes'!J171*'Existing Homes'!B171+'New Homes'!J171*'New Homes'!B171)/'Total Homes'!B171</f>
        <v>0.97738084430322292</v>
      </c>
      <c r="K171" s="27">
        <f t="shared" si="14"/>
        <v>18917</v>
      </c>
      <c r="L171" s="28">
        <f t="shared" si="12"/>
        <v>3990653216</v>
      </c>
      <c r="M171" s="30">
        <f t="shared" ref="M171:M243" si="16">IF(MONTH(A171)=1,E171,SUM(E171,M170))</f>
        <v>21642</v>
      </c>
      <c r="N171" s="31">
        <f t="shared" si="15"/>
        <v>210955.92408944335</v>
      </c>
      <c r="O171" s="28">
        <v>177500</v>
      </c>
      <c r="P171" s="29">
        <f t="array" aca="1" ref="P171" ca="1">SUM(INDIRECT(ADDRESS(ROW()-MONTH($A171)+1,2)):$B171*INDIRECT(ADDRESS(ROW()-MONTH($A171)+1,9)):I171)/$K171</f>
        <v>67.897658191045096</v>
      </c>
      <c r="Q171" s="32">
        <f t="array" aca="1" ref="Q171" ca="1">SUM(INDIRECT(ADDRESS(ROW()-MONTH($A171)+1,2)):$B171*INDIRECT(ADDRESS(ROW()-MONTH($A171)+1,10)):J171)/$K171</f>
        <v>0.96495332240841558</v>
      </c>
    </row>
    <row r="172" spans="1:17" x14ac:dyDescent="0.25">
      <c r="A172" s="18">
        <v>42552</v>
      </c>
      <c r="B172" s="19">
        <f>'Existing Homes'!B172+'New Homes'!B172</f>
        <v>3760</v>
      </c>
      <c r="C172" s="20">
        <f>'Existing Homes'!C172+'New Homes'!C172</f>
        <v>9639</v>
      </c>
      <c r="D172" s="21">
        <f t="shared" si="13"/>
        <v>3.1206798866855525</v>
      </c>
      <c r="E172" s="20">
        <f>'Existing Homes'!E172+'New Homes'!E172</f>
        <v>3524</v>
      </c>
      <c r="F172" s="22">
        <f>SUM('Existing Homes'!F172,'New Homes'!F172)</f>
        <v>838212155</v>
      </c>
      <c r="G172" s="23">
        <f t="shared" si="11"/>
        <v>222928.76462765958</v>
      </c>
      <c r="H172" s="24">
        <v>189500</v>
      </c>
      <c r="I172" s="25">
        <f>('Existing Homes'!I172*'Existing Homes'!B172+'New Homes'!I172*'New Homes'!B172)/'Total Homes'!B172</f>
        <v>53.816489361702125</v>
      </c>
      <c r="J172" s="26">
        <f>('Existing Homes'!J172*'Existing Homes'!B172+'New Homes'!J172*'New Homes'!B172)/'Total Homes'!B172</f>
        <v>0.97314893617021281</v>
      </c>
      <c r="K172" s="27">
        <f t="shared" si="14"/>
        <v>22677</v>
      </c>
      <c r="L172" s="28">
        <f t="shared" si="12"/>
        <v>4828865371</v>
      </c>
      <c r="M172" s="30">
        <f t="shared" si="16"/>
        <v>25166</v>
      </c>
      <c r="N172" s="31">
        <f t="shared" si="15"/>
        <v>212941.10204171628</v>
      </c>
      <c r="O172" s="28">
        <v>179900</v>
      </c>
      <c r="P172" s="29">
        <f t="array" aca="1" ref="P172" ca="1">SUM(INDIRECT(ADDRESS(ROW()-MONTH($A172)+1,2)):$B172*INDIRECT(ADDRESS(ROW()-MONTH($A172)+1,9)):I172)/$K172</f>
        <v>65.562905146183354</v>
      </c>
      <c r="Q172" s="32">
        <f t="array" aca="1" ref="Q172" ca="1">SUM(INDIRECT(ADDRESS(ROW()-MONTH($A172)+1,2)):$B172*INDIRECT(ADDRESS(ROW()-MONTH($A172)+1,10)):J172)/$K172</f>
        <v>0.96631221060986894</v>
      </c>
    </row>
    <row r="173" spans="1:17" x14ac:dyDescent="0.25">
      <c r="A173" s="18">
        <v>42583</v>
      </c>
      <c r="B173" s="19">
        <f>'Existing Homes'!B173+'New Homes'!B173</f>
        <v>3735</v>
      </c>
      <c r="C173" s="20">
        <f>'Existing Homes'!C173+'New Homes'!C173</f>
        <v>9573</v>
      </c>
      <c r="D173" s="21">
        <f t="shared" si="13"/>
        <v>3.0687610193941337</v>
      </c>
      <c r="E173" s="20">
        <f>'Existing Homes'!E173+'New Homes'!E173</f>
        <v>3329</v>
      </c>
      <c r="F173" s="22">
        <f>SUM('Existing Homes'!F173,'New Homes'!F173)</f>
        <v>828568395</v>
      </c>
      <c r="G173" s="23">
        <f t="shared" si="11"/>
        <v>221838.92771084336</v>
      </c>
      <c r="H173" s="24">
        <v>185250</v>
      </c>
      <c r="I173" s="25">
        <f>('Existing Homes'!I173*'Existing Homes'!B173+'New Homes'!I173*'New Homes'!B173)/'Total Homes'!B173</f>
        <v>57.36813922356091</v>
      </c>
      <c r="J173" s="26">
        <f>('Existing Homes'!J173*'Existing Homes'!B173+'New Homes'!J173*'New Homes'!B173)/'Total Homes'!B173</f>
        <v>0.96529183400267726</v>
      </c>
      <c r="K173" s="27">
        <f t="shared" si="14"/>
        <v>26412</v>
      </c>
      <c r="L173" s="28">
        <f t="shared" si="12"/>
        <v>5657433766</v>
      </c>
      <c r="M173" s="30">
        <f t="shared" si="16"/>
        <v>28495</v>
      </c>
      <c r="N173" s="31">
        <f t="shared" si="15"/>
        <v>214199.37021051039</v>
      </c>
      <c r="O173" s="28">
        <v>180000</v>
      </c>
      <c r="P173" s="29">
        <f t="array" aca="1" ref="P173" ca="1">SUM(INDIRECT(ADDRESS(ROW()-MONTH($A173)+1,2)):$B173*INDIRECT(ADDRESS(ROW()-MONTH($A173)+1,9)):I173)/$K173</f>
        <v>64.404058761169168</v>
      </c>
      <c r="Q173" s="32">
        <f t="array" aca="1" ref="Q173" ca="1">SUM(INDIRECT(ADDRESS(ROW()-MONTH($A173)+1,2)):$B173*INDIRECT(ADDRESS(ROW()-MONTH($A173)+1,10)):J173)/$K173</f>
        <v>0.96616791609874286</v>
      </c>
    </row>
    <row r="174" spans="1:17" x14ac:dyDescent="0.25">
      <c r="A174" s="18">
        <v>42614</v>
      </c>
      <c r="B174" s="19">
        <f>'Existing Homes'!B174+'New Homes'!B174</f>
        <v>3478</v>
      </c>
      <c r="C174" s="20">
        <f>'Existing Homes'!C174+'New Homes'!C174</f>
        <v>9550</v>
      </c>
      <c r="D174" s="21">
        <f t="shared" si="13"/>
        <v>3.03680737737499</v>
      </c>
      <c r="E174" s="20">
        <f>'Existing Homes'!E174+'New Homes'!E174</f>
        <v>3011</v>
      </c>
      <c r="F174" s="22">
        <f>SUM('Existing Homes'!F174,'New Homes'!F174)</f>
        <v>747688522</v>
      </c>
      <c r="G174" s="23">
        <f t="shared" si="11"/>
        <v>214976.57331799885</v>
      </c>
      <c r="H174" s="24">
        <v>180003</v>
      </c>
      <c r="I174" s="25">
        <f>('Existing Homes'!I174*'Existing Homes'!B174+'New Homes'!I174*'New Homes'!B174)/'Total Homes'!B174</f>
        <v>57.571017826336977</v>
      </c>
      <c r="J174" s="26">
        <f>('Existing Homes'!J174*'Existing Homes'!B174+'New Homes'!J174*'New Homes'!B174)/'Total Homes'!B174</f>
        <v>0.961970385278896</v>
      </c>
      <c r="K174" s="27">
        <f t="shared" si="14"/>
        <v>29890</v>
      </c>
      <c r="L174" s="28">
        <f t="shared" si="12"/>
        <v>6405122288</v>
      </c>
      <c r="M174" s="30">
        <f t="shared" si="16"/>
        <v>31506</v>
      </c>
      <c r="N174" s="31">
        <f t="shared" si="15"/>
        <v>214289.80555369687</v>
      </c>
      <c r="O174" s="28">
        <v>180000</v>
      </c>
      <c r="P174" s="29">
        <f t="array" aca="1" ref="P174" ca="1">SUM(INDIRECT(ADDRESS(ROW()-MONTH($A174)+1,2)):$B174*INDIRECT(ADDRESS(ROW()-MONTH($A174)+1,9)):I174)/$K174</f>
        <v>63.608966209434591</v>
      </c>
      <c r="Q174" s="32">
        <f t="array" aca="1" ref="Q174" ca="1">SUM(INDIRECT(ADDRESS(ROW()-MONTH($A174)+1,2)):$B174*INDIRECT(ADDRESS(ROW()-MONTH($A174)+1,10)):J174)/$K174</f>
        <v>0.96567949146871845</v>
      </c>
    </row>
    <row r="175" spans="1:17" x14ac:dyDescent="0.25">
      <c r="A175" s="18">
        <v>42644</v>
      </c>
      <c r="B175" s="19">
        <f>'Existing Homes'!B175+'New Homes'!B175</f>
        <v>3075</v>
      </c>
      <c r="C175" s="20">
        <f>'Existing Homes'!C175+'New Homes'!C175</f>
        <v>9228</v>
      </c>
      <c r="D175" s="21">
        <f t="shared" si="13"/>
        <v>2.9264270613107821</v>
      </c>
      <c r="E175" s="20">
        <f>'Existing Homes'!E175+'New Homes'!E175</f>
        <v>2889</v>
      </c>
      <c r="F175" s="22">
        <f>SUM('Existing Homes'!F175,'New Homes'!F175)</f>
        <v>662613919</v>
      </c>
      <c r="G175" s="23">
        <f t="shared" si="11"/>
        <v>215484.201300813</v>
      </c>
      <c r="H175" s="24">
        <v>180000</v>
      </c>
      <c r="I175" s="25">
        <f>('Existing Homes'!I175*'Existing Homes'!B175+'New Homes'!I175*'New Homes'!B175)/'Total Homes'!B175</f>
        <v>61.814634146341461</v>
      </c>
      <c r="J175" s="26">
        <f>('Existing Homes'!J175*'Existing Homes'!B175+'New Homes'!J175*'New Homes'!B175)/'Total Homes'!B175</f>
        <v>0.95758991869918686</v>
      </c>
      <c r="K175" s="27">
        <f t="shared" si="14"/>
        <v>32965</v>
      </c>
      <c r="L175" s="28">
        <f t="shared" si="12"/>
        <v>7067736207</v>
      </c>
      <c r="M175" s="30">
        <f t="shared" si="16"/>
        <v>34395</v>
      </c>
      <c r="N175" s="31">
        <f t="shared" si="15"/>
        <v>214401.21968754739</v>
      </c>
      <c r="O175" s="28">
        <v>180000</v>
      </c>
      <c r="P175" s="29">
        <f t="array" aca="1" ref="P175" ca="1">SUM(INDIRECT(ADDRESS(ROW()-MONTH($A175)+1,2)):$B175*INDIRECT(ADDRESS(ROW()-MONTH($A175)+1,9)):I175)/$K175</f>
        <v>63.441589564689821</v>
      </c>
      <c r="Q175" s="32">
        <f t="array" aca="1" ref="Q175" ca="1">SUM(INDIRECT(ADDRESS(ROW()-MONTH($A175)+1,2)):$B175*INDIRECT(ADDRESS(ROW()-MONTH($A175)+1,10)):J175)/$K175</f>
        <v>0.96492489003488535</v>
      </c>
    </row>
    <row r="176" spans="1:17" x14ac:dyDescent="0.25">
      <c r="A176" s="18">
        <v>42675</v>
      </c>
      <c r="B176" s="19">
        <f>'Existing Homes'!B176+'New Homes'!B176</f>
        <v>2833</v>
      </c>
      <c r="C176" s="20">
        <f>'Existing Homes'!C176+'New Homes'!C176</f>
        <v>8812</v>
      </c>
      <c r="D176" s="21">
        <f t="shared" si="13"/>
        <v>2.7466687446427178</v>
      </c>
      <c r="E176" s="20">
        <f>'Existing Homes'!E176+'New Homes'!E176</f>
        <v>2451</v>
      </c>
      <c r="F176" s="22">
        <f>SUM('Existing Homes'!F176,'New Homes'!F176)</f>
        <v>600804329</v>
      </c>
      <c r="G176" s="23">
        <f t="shared" si="11"/>
        <v>212073.53653370985</v>
      </c>
      <c r="H176" s="24">
        <v>175000</v>
      </c>
      <c r="I176" s="25">
        <f>('Existing Homes'!I176*'Existing Homes'!B176+'New Homes'!I176*'New Homes'!B176)/'Total Homes'!B176</f>
        <v>58.485351217790331</v>
      </c>
      <c r="J176" s="26">
        <f>('Existing Homes'!J176*'Existing Homes'!B176+'New Homes'!J176*'New Homes'!B176)/'Total Homes'!B176</f>
        <v>0.9581253088598658</v>
      </c>
      <c r="K176" s="27">
        <f t="shared" si="14"/>
        <v>35798</v>
      </c>
      <c r="L176" s="28">
        <f t="shared" si="12"/>
        <v>7668540536</v>
      </c>
      <c r="M176" s="30">
        <f t="shared" si="16"/>
        <v>36846</v>
      </c>
      <c r="N176" s="31">
        <f t="shared" si="15"/>
        <v>214217.01033577294</v>
      </c>
      <c r="O176" s="28">
        <v>180000</v>
      </c>
      <c r="P176" s="29">
        <f t="array" aca="1" ref="P176" ca="1">SUM(INDIRECT(ADDRESS(ROW()-MONTH($A176)+1,2)):$B176*INDIRECT(ADDRESS(ROW()-MONTH($A176)+1,9)):I176)/$K176</f>
        <v>63.049360299458073</v>
      </c>
      <c r="Q176" s="32">
        <f t="array" aca="1" ref="Q176" ca="1">SUM(INDIRECT(ADDRESS(ROW()-MONTH($A176)+1,2)):$B176*INDIRECT(ADDRESS(ROW()-MONTH($A176)+1,10)):J176)/$K176</f>
        <v>0.96438678138443479</v>
      </c>
    </row>
    <row r="177" spans="1:17" x14ac:dyDescent="0.25">
      <c r="A177" s="18">
        <v>42705</v>
      </c>
      <c r="B177" s="19">
        <f>'Existing Homes'!B177+'New Homes'!B177</f>
        <v>2935</v>
      </c>
      <c r="C177" s="20">
        <f>'Existing Homes'!C177+'New Homes'!C177</f>
        <v>7800</v>
      </c>
      <c r="D177" s="21">
        <f t="shared" si="13"/>
        <v>2.4165440322205871</v>
      </c>
      <c r="E177" s="20">
        <f>'Existing Homes'!E177+'New Homes'!E177</f>
        <v>1897</v>
      </c>
      <c r="F177" s="22">
        <f>SUM('Existing Homes'!F177,'New Homes'!F177)</f>
        <v>627630606</v>
      </c>
      <c r="G177" s="23">
        <f t="shared" si="11"/>
        <v>213843.47734241909</v>
      </c>
      <c r="H177" s="24">
        <v>177950</v>
      </c>
      <c r="I177" s="25">
        <f>('Existing Homes'!I177*'Existing Homes'!B177+'New Homes'!I177*'New Homes'!B177)/'Total Homes'!B177</f>
        <v>61.233730834752983</v>
      </c>
      <c r="J177" s="26">
        <f>('Existing Homes'!J177*'Existing Homes'!B177+'New Homes'!J177*'New Homes'!B177)/'Total Homes'!B177</f>
        <v>0.95524190800681441</v>
      </c>
      <c r="K177" s="27">
        <f t="shared" si="14"/>
        <v>38733</v>
      </c>
      <c r="L177" s="28">
        <f t="shared" si="12"/>
        <v>8296171142</v>
      </c>
      <c r="M177" s="30">
        <f t="shared" si="16"/>
        <v>38743</v>
      </c>
      <c r="N177" s="31">
        <f t="shared" si="15"/>
        <v>214188.70580641829</v>
      </c>
      <c r="O177" s="28">
        <v>180000</v>
      </c>
      <c r="P177" s="29">
        <f t="array" aca="1" ref="P177" ca="1">SUM(INDIRECT(ADDRESS(ROW()-MONTH($A177)+1,2)):$B177*INDIRECT(ADDRESS(ROW()-MONTH($A177)+1,9)):I177)/$K177</f>
        <v>62.911780652157077</v>
      </c>
      <c r="Q177" s="32">
        <f t="array" aca="1" ref="Q177" ca="1">SUM(INDIRECT(ADDRESS(ROW()-MONTH($A177)+1,2)):$B177*INDIRECT(ADDRESS(ROW()-MONTH($A177)+1,10)):J177)/$K177</f>
        <v>0.96369382696925099</v>
      </c>
    </row>
    <row r="178" spans="1:17" x14ac:dyDescent="0.25">
      <c r="A178" s="18">
        <v>42736</v>
      </c>
      <c r="B178" s="19">
        <f>'Existing Homes'!B178+'New Homes'!B178</f>
        <v>1950</v>
      </c>
      <c r="C178" s="20">
        <f>'Existing Homes'!C178+'New Homes'!C178</f>
        <v>7558</v>
      </c>
      <c r="D178" s="21">
        <f t="shared" si="13"/>
        <v>2.3393948773504603</v>
      </c>
      <c r="E178" s="20">
        <f>'Existing Homes'!E178+'New Homes'!E178</f>
        <v>2457</v>
      </c>
      <c r="F178" s="22">
        <f>SUM('Existing Homes'!F178,'New Homes'!F178)</f>
        <v>412881433</v>
      </c>
      <c r="G178" s="23">
        <f t="shared" si="11"/>
        <v>211734.06820512819</v>
      </c>
      <c r="H178" s="24">
        <v>173000</v>
      </c>
      <c r="I178" s="25">
        <f>('Existing Homes'!I178*'Existing Homes'!B178+'New Homes'!I178*'New Homes'!B178)/'Total Homes'!B178</f>
        <v>67.345641025641029</v>
      </c>
      <c r="J178" s="26">
        <f>('Existing Homes'!J178*'Existing Homes'!B178+'New Homes'!J178*'New Homes'!B178)/'Total Homes'!B178</f>
        <v>0.94820051282051276</v>
      </c>
      <c r="K178" s="27">
        <f t="shared" si="14"/>
        <v>1950</v>
      </c>
      <c r="L178" s="28">
        <f t="shared" si="12"/>
        <v>412881433</v>
      </c>
      <c r="M178" s="30">
        <f t="shared" si="16"/>
        <v>2457</v>
      </c>
      <c r="N178" s="31">
        <f t="shared" si="15"/>
        <v>211734.06820512819</v>
      </c>
      <c r="O178" s="28">
        <v>173000</v>
      </c>
      <c r="P178" s="29">
        <f t="array" aca="1" ref="P178" ca="1">SUM(INDIRECT(ADDRESS(ROW()-MONTH($A178)+1,2)):$B178*INDIRECT(ADDRESS(ROW()-MONTH($A178)+1,9)):I178)/$K178</f>
        <v>67.345641025641029</v>
      </c>
      <c r="Q178" s="32">
        <f t="array" aca="1" ref="Q178" ca="1">SUM(INDIRECT(ADDRESS(ROW()-MONTH($A178)+1,2)):$B178*INDIRECT(ADDRESS(ROW()-MONTH($A178)+1,10)):J178)/$K178</f>
        <v>0.94820051282051276</v>
      </c>
    </row>
    <row r="179" spans="1:17" x14ac:dyDescent="0.25">
      <c r="A179" s="18">
        <v>42767</v>
      </c>
      <c r="B179" s="19">
        <f>'Existing Homes'!B179+'New Homes'!B179</f>
        <v>2061</v>
      </c>
      <c r="C179" s="20">
        <f>'Existing Homes'!C179+'New Homes'!C179</f>
        <v>7456</v>
      </c>
      <c r="D179" s="21">
        <f t="shared" si="13"/>
        <v>2.3064549391627143</v>
      </c>
      <c r="E179" s="20">
        <f>'Existing Homes'!E179+'New Homes'!E179</f>
        <v>3130</v>
      </c>
      <c r="F179" s="22">
        <f>SUM('Existing Homes'!F179,'New Homes'!F179)</f>
        <v>432550028</v>
      </c>
      <c r="G179" s="23">
        <f t="shared" si="11"/>
        <v>209873.86123241144</v>
      </c>
      <c r="H179" s="24">
        <v>176500</v>
      </c>
      <c r="I179" s="25">
        <f>('Existing Homes'!I179*'Existing Homes'!B179+'New Homes'!I179*'New Homes'!B179)/'Total Homes'!B179</f>
        <v>70.057738961669088</v>
      </c>
      <c r="J179" s="26">
        <f>('Existing Homes'!J179*'Existing Homes'!B179+'New Homes'!J179*'New Homes'!B179)/'Total Homes'!B179</f>
        <v>0.95515914604560881</v>
      </c>
      <c r="K179" s="27">
        <f t="shared" si="14"/>
        <v>4011</v>
      </c>
      <c r="L179" s="28">
        <f t="shared" si="12"/>
        <v>845431461</v>
      </c>
      <c r="M179" s="30">
        <f t="shared" si="16"/>
        <v>5587</v>
      </c>
      <c r="N179" s="31">
        <f t="shared" si="15"/>
        <v>210778.22513089006</v>
      </c>
      <c r="O179" s="28">
        <v>175000</v>
      </c>
      <c r="P179" s="29">
        <f t="array" aca="1" ref="P179" ca="1">SUM(INDIRECT(ADDRESS(ROW()-MONTH($A179)+1,2)):$B179*INDIRECT(ADDRESS(ROW()-MONTH($A179)+1,9)):I179)/$K179</f>
        <v>68.739217152829724</v>
      </c>
      <c r="Q179" s="32">
        <f t="array" aca="1" ref="Q179" ca="1">SUM(INDIRECT(ADDRESS(ROW()-MONTH($A179)+1,2)):$B179*INDIRECT(ADDRESS(ROW()-MONTH($A179)+1,10)):J179)/$K179</f>
        <v>0.9517761156818747</v>
      </c>
    </row>
    <row r="180" spans="1:17" x14ac:dyDescent="0.25">
      <c r="A180" s="18">
        <v>42795</v>
      </c>
      <c r="B180" s="19">
        <f>'Existing Homes'!B180+'New Homes'!B180</f>
        <v>3247</v>
      </c>
      <c r="C180" s="20">
        <f>'Existing Homes'!C180+'New Homes'!C180</f>
        <v>7675</v>
      </c>
      <c r="D180" s="21">
        <f t="shared" si="13"/>
        <v>2.3651771956856704</v>
      </c>
      <c r="E180" s="20">
        <f>'Existing Homes'!E180+'New Homes'!E180</f>
        <v>4033</v>
      </c>
      <c r="F180" s="22">
        <f>SUM('Existing Homes'!F180,'New Homes'!F180)</f>
        <v>704496247</v>
      </c>
      <c r="G180" s="23">
        <f t="shared" si="11"/>
        <v>216968.35448105945</v>
      </c>
      <c r="H180" s="24">
        <v>180000</v>
      </c>
      <c r="I180" s="25">
        <f>('Existing Homes'!I180*'Existing Homes'!B180+'New Homes'!I180*'New Homes'!B180)/'Total Homes'!B180</f>
        <v>64.038189097628575</v>
      </c>
      <c r="J180" s="26">
        <f>('Existing Homes'!J180*'Existing Homes'!B180+'New Homes'!J180*'New Homes'!B180)/'Total Homes'!B180</f>
        <v>0.96432337542346769</v>
      </c>
      <c r="K180" s="27">
        <f t="shared" si="14"/>
        <v>7258</v>
      </c>
      <c r="L180" s="28">
        <f t="shared" si="12"/>
        <v>1549927708</v>
      </c>
      <c r="M180" s="30">
        <f t="shared" si="16"/>
        <v>9620</v>
      </c>
      <c r="N180" s="31">
        <f t="shared" si="15"/>
        <v>213547.4935243869</v>
      </c>
      <c r="O180" s="28">
        <v>177500</v>
      </c>
      <c r="P180" s="29">
        <f t="array" aca="1" ref="P180" ca="1">SUM(INDIRECT(ADDRESS(ROW()-MONTH($A180)+1,2)):$B180*INDIRECT(ADDRESS(ROW()-MONTH($A180)+1,9)):I180)/$K180</f>
        <v>66.636125654450268</v>
      </c>
      <c r="Q180" s="32">
        <f t="array" aca="1" ref="Q180" ca="1">SUM(INDIRECT(ADDRESS(ROW()-MONTH($A180)+1,2)):$B180*INDIRECT(ADDRESS(ROW()-MONTH($A180)+1,10)):J180)/$K180</f>
        <v>0.95738936346100845</v>
      </c>
    </row>
    <row r="181" spans="1:17" x14ac:dyDescent="0.25">
      <c r="A181" s="18">
        <v>42826</v>
      </c>
      <c r="B181" s="19">
        <f>'Existing Homes'!B181+'New Homes'!B181</f>
        <v>3318</v>
      </c>
      <c r="C181" s="20">
        <f>'Existing Homes'!C181+'New Homes'!C181</f>
        <v>7957</v>
      </c>
      <c r="D181" s="21">
        <f t="shared" si="13"/>
        <v>2.4611181276902854</v>
      </c>
      <c r="E181" s="20">
        <f>'Existing Homes'!E181+'New Homes'!E181</f>
        <v>4175</v>
      </c>
      <c r="F181" s="22">
        <f>SUM('Existing Homes'!F181,'New Homes'!F181)</f>
        <v>722413006</v>
      </c>
      <c r="G181" s="23">
        <f t="shared" si="11"/>
        <v>217725.4388185654</v>
      </c>
      <c r="H181" s="24">
        <v>190000</v>
      </c>
      <c r="I181" s="25">
        <f>('Existing Homes'!I181*'Existing Homes'!B181+'New Homes'!I181*'New Homes'!B181)/'Total Homes'!B181</f>
        <v>57.804701627486438</v>
      </c>
      <c r="J181" s="26">
        <f>('Existing Homes'!J181*'Existing Homes'!B181+'New Homes'!J181*'New Homes'!B181)/'Total Homes'!B181</f>
        <v>0.97380289330922232</v>
      </c>
      <c r="K181" s="27">
        <f t="shared" si="14"/>
        <v>10576</v>
      </c>
      <c r="L181" s="28">
        <f t="shared" si="12"/>
        <v>2272340714</v>
      </c>
      <c r="M181" s="30">
        <f t="shared" si="16"/>
        <v>13795</v>
      </c>
      <c r="N181" s="31">
        <f t="shared" si="15"/>
        <v>214858.23695158851</v>
      </c>
      <c r="O181" s="28">
        <v>181000</v>
      </c>
      <c r="P181" s="29">
        <f t="array" aca="1" ref="P181" ca="1">SUM(INDIRECT(ADDRESS(ROW()-MONTH($A181)+1,2)):$B181*INDIRECT(ADDRESS(ROW()-MONTH($A181)+1,9)):I181)/$K181</f>
        <v>63.865450075642968</v>
      </c>
      <c r="Q181" s="32">
        <f t="array" aca="1" ref="Q181" ca="1">SUM(INDIRECT(ADDRESS(ROW()-MONTH($A181)+1,2)):$B181*INDIRECT(ADDRESS(ROW()-MONTH($A181)+1,10)):J181)/$K181</f>
        <v>0.9625387670196669</v>
      </c>
    </row>
    <row r="182" spans="1:17" x14ac:dyDescent="0.25">
      <c r="A182" s="18">
        <v>42856</v>
      </c>
      <c r="B182" s="19">
        <f>'Existing Homes'!B182+'New Homes'!B182</f>
        <v>4228</v>
      </c>
      <c r="C182" s="20">
        <f>'Existing Homes'!C182+'New Homes'!C182</f>
        <v>8154</v>
      </c>
      <c r="D182" s="21">
        <f t="shared" si="13"/>
        <v>2.5072515758724956</v>
      </c>
      <c r="E182" s="20">
        <f>'Existing Homes'!E182+'New Homes'!E182</f>
        <v>4037</v>
      </c>
      <c r="F182" s="22">
        <f>SUM('Existing Homes'!F182,'New Homes'!F182)</f>
        <v>979991734</v>
      </c>
      <c r="G182" s="23">
        <f t="shared" si="11"/>
        <v>231786.12440870388</v>
      </c>
      <c r="H182" s="24">
        <v>200000</v>
      </c>
      <c r="I182" s="25">
        <f>('Existing Homes'!I182*'Existing Homes'!B182+'New Homes'!I182*'New Homes'!B182)/'Total Homes'!B182</f>
        <v>52.791863765373698</v>
      </c>
      <c r="J182" s="26">
        <f>('Existing Homes'!J182*'Existing Homes'!B182+'New Homes'!J182*'New Homes'!B182)/'Total Homes'!B182</f>
        <v>0.97911258278145696</v>
      </c>
      <c r="K182" s="27">
        <f t="shared" si="14"/>
        <v>14804</v>
      </c>
      <c r="L182" s="28">
        <f t="shared" si="12"/>
        <v>3252332448</v>
      </c>
      <c r="M182" s="30">
        <f t="shared" si="16"/>
        <v>17832</v>
      </c>
      <c r="N182" s="31">
        <f t="shared" si="15"/>
        <v>219692.81599567685</v>
      </c>
      <c r="O182" s="28">
        <v>186500</v>
      </c>
      <c r="P182" s="29">
        <f t="array" aca="1" ref="P182" ca="1">SUM(INDIRECT(ADDRESS(ROW()-MONTH($A182)+1,2)):$B182*INDIRECT(ADDRESS(ROW()-MONTH($A182)+1,9)):I182)/$K182</f>
        <v>60.702850580924071</v>
      </c>
      <c r="Q182" s="32">
        <f t="array" aca="1" ref="Q182" ca="1">SUM(INDIRECT(ADDRESS(ROW()-MONTH($A182)+1,2)):$B182*INDIRECT(ADDRESS(ROW()-MONTH($A182)+1,10)):J182)/$K182</f>
        <v>0.96727222372331789</v>
      </c>
    </row>
    <row r="183" spans="1:17" x14ac:dyDescent="0.25">
      <c r="A183" s="18">
        <v>42887</v>
      </c>
      <c r="B183" s="19">
        <f>'Existing Homes'!B183+'New Homes'!B183</f>
        <v>4580</v>
      </c>
      <c r="C183" s="20">
        <f>'Existing Homes'!C183+'New Homes'!C183</f>
        <v>8620</v>
      </c>
      <c r="D183" s="21">
        <f t="shared" si="13"/>
        <v>2.638775510204082</v>
      </c>
      <c r="E183" s="20">
        <f>'Existing Homes'!E183+'New Homes'!E183</f>
        <v>3987</v>
      </c>
      <c r="F183" s="22">
        <f>SUM('Existing Homes'!F183,'New Homes'!F183)</f>
        <v>1091674138</v>
      </c>
      <c r="G183" s="23">
        <f t="shared" si="11"/>
        <v>238356.79868995634</v>
      </c>
      <c r="H183" s="24">
        <v>205750</v>
      </c>
      <c r="I183" s="25">
        <f>('Existing Homes'!I183*'Existing Homes'!B183+'New Homes'!I183*'New Homes'!B183)/'Total Homes'!B183</f>
        <v>50.087336244541483</v>
      </c>
      <c r="J183" s="26">
        <f>('Existing Homes'!J183*'Existing Homes'!B183+'New Homes'!J183*'New Homes'!B183)/'Total Homes'!B183</f>
        <v>0.981135807860262</v>
      </c>
      <c r="K183" s="27">
        <f t="shared" si="14"/>
        <v>19384</v>
      </c>
      <c r="L183" s="28">
        <f t="shared" si="12"/>
        <v>4344006586</v>
      </c>
      <c r="M183" s="30">
        <f t="shared" si="16"/>
        <v>21819</v>
      </c>
      <c r="N183" s="31">
        <f t="shared" si="15"/>
        <v>224102.69222038795</v>
      </c>
      <c r="O183" s="28">
        <v>189900</v>
      </c>
      <c r="P183" s="29">
        <f t="array" aca="1" ref="P183" ca="1">SUM(INDIRECT(ADDRESS(ROW()-MONTH($A183)+1,2)):$B183*INDIRECT(ADDRESS(ROW()-MONTH($A183)+1,9)):I183)/$K183</f>
        <v>58.194645068097401</v>
      </c>
      <c r="Q183" s="32">
        <f t="array" aca="1" ref="Q183" ca="1">SUM(INDIRECT(ADDRESS(ROW()-MONTH($A183)+1,2)):$B183*INDIRECT(ADDRESS(ROW()-MONTH($A183)+1,10)):J183)/$K183</f>
        <v>0.97054787453569946</v>
      </c>
    </row>
    <row r="184" spans="1:17" x14ac:dyDescent="0.25">
      <c r="A184" s="18">
        <v>42917</v>
      </c>
      <c r="B184" s="19">
        <f>'Existing Homes'!B184+'New Homes'!B184</f>
        <v>3821</v>
      </c>
      <c r="C184" s="20">
        <f>'Existing Homes'!C184+'New Homes'!C184</f>
        <v>8811</v>
      </c>
      <c r="D184" s="21">
        <f t="shared" si="13"/>
        <v>2.6930541758997477</v>
      </c>
      <c r="E184" s="20">
        <f>'Existing Homes'!E184+'New Homes'!E184</f>
        <v>3562</v>
      </c>
      <c r="F184" s="22">
        <f>SUM('Existing Homes'!F184,'New Homes'!F184)</f>
        <v>872273880</v>
      </c>
      <c r="G184" s="23">
        <f t="shared" si="11"/>
        <v>228284.18738550117</v>
      </c>
      <c r="H184" s="24">
        <v>199000</v>
      </c>
      <c r="I184" s="25">
        <f>('Existing Homes'!I184*'Existing Homes'!B184+'New Homes'!I184*'New Homes'!B184)/'Total Homes'!B184</f>
        <v>46.124836430253858</v>
      </c>
      <c r="J184" s="26">
        <f>('Existing Homes'!J184*'Existing Homes'!B184+'New Homes'!J184*'New Homes'!B184)/'Total Homes'!B184</f>
        <v>0.97646375294425536</v>
      </c>
      <c r="K184" s="27">
        <f t="shared" si="14"/>
        <v>23205</v>
      </c>
      <c r="L184" s="28">
        <f t="shared" si="12"/>
        <v>5216280466</v>
      </c>
      <c r="M184" s="30">
        <f t="shared" si="16"/>
        <v>25381</v>
      </c>
      <c r="N184" s="31">
        <f t="shared" si="15"/>
        <v>224791.2288730877</v>
      </c>
      <c r="O184" s="28">
        <v>192500</v>
      </c>
      <c r="P184" s="29">
        <f t="array" aca="1" ref="P184" ca="1">SUM(INDIRECT(ADDRESS(ROW()-MONTH($A184)+1,2)):$B184*INDIRECT(ADDRESS(ROW()-MONTH($A184)+1,9)):I184)/$K184</f>
        <v>56.207196724843783</v>
      </c>
      <c r="Q184" s="32">
        <f t="array" aca="1" ref="Q184" ca="1">SUM(INDIRECT(ADDRESS(ROW()-MONTH($A184)+1,2)):$B184*INDIRECT(ADDRESS(ROW()-MONTH($A184)+1,10)):J184)/$K184</f>
        <v>0.97152199956905827</v>
      </c>
    </row>
    <row r="185" spans="1:17" x14ac:dyDescent="0.25">
      <c r="A185" s="18">
        <v>42948</v>
      </c>
      <c r="B185" s="19">
        <f>'Existing Homes'!B185+'New Homes'!B185</f>
        <v>3874</v>
      </c>
      <c r="C185" s="20">
        <f>'Existing Homes'!C185+'New Homes'!C185</f>
        <v>8801</v>
      </c>
      <c r="D185" s="21">
        <f t="shared" si="13"/>
        <v>2.6805076142131981</v>
      </c>
      <c r="E185" s="20">
        <f>'Existing Homes'!E185+'New Homes'!E185</f>
        <v>3463</v>
      </c>
      <c r="F185" s="22">
        <f>SUM('Existing Homes'!F185,'New Homes'!F185)</f>
        <v>870907992</v>
      </c>
      <c r="G185" s="23">
        <f t="shared" si="11"/>
        <v>224808.46463603512</v>
      </c>
      <c r="H185" s="24">
        <v>196950</v>
      </c>
      <c r="I185" s="25">
        <f>('Existing Homes'!I185*'Existing Homes'!B185+'New Homes'!I185*'New Homes'!B185)/'Total Homes'!B185</f>
        <v>49.001548786783687</v>
      </c>
      <c r="J185" s="26">
        <f>('Existing Homes'!J185*'Existing Homes'!B185+'New Homes'!J185*'New Homes'!B185)/'Total Homes'!B185</f>
        <v>0.97084099122354162</v>
      </c>
      <c r="K185" s="27">
        <f t="shared" si="14"/>
        <v>27079</v>
      </c>
      <c r="L185" s="28">
        <f t="shared" si="12"/>
        <v>6087188458</v>
      </c>
      <c r="M185" s="30">
        <f t="shared" si="16"/>
        <v>28844</v>
      </c>
      <c r="N185" s="31">
        <f t="shared" si="15"/>
        <v>224793.69467114739</v>
      </c>
      <c r="O185" s="28">
        <v>193000</v>
      </c>
      <c r="P185" s="29">
        <f t="array" aca="1" ref="P185" ca="1">SUM(INDIRECT(ADDRESS(ROW()-MONTH($A185)+1,2)):$B185*INDIRECT(ADDRESS(ROW()-MONTH($A185)+1,9)):I185)/$K185</f>
        <v>55.176335906052664</v>
      </c>
      <c r="Q185" s="32">
        <f t="array" aca="1" ref="Q185" ca="1">SUM(INDIRECT(ADDRESS(ROW()-MONTH($A185)+1,2)):$B185*INDIRECT(ADDRESS(ROW()-MONTH($A185)+1,10)):J185)/$K185</f>
        <v>0.9714245725469921</v>
      </c>
    </row>
    <row r="186" spans="1:17" x14ac:dyDescent="0.25">
      <c r="A186" s="18">
        <v>42979</v>
      </c>
      <c r="B186" s="19">
        <f>'Existing Homes'!B186+'New Homes'!B186</f>
        <v>3401</v>
      </c>
      <c r="C186" s="20">
        <f>'Existing Homes'!C186+'New Homes'!C186</f>
        <v>9114</v>
      </c>
      <c r="D186" s="21">
        <f t="shared" si="13"/>
        <v>2.781273046308776</v>
      </c>
      <c r="E186" s="20">
        <f>'Existing Homes'!E186+'New Homes'!E186</f>
        <v>3037</v>
      </c>
      <c r="F186" s="22">
        <f>SUM('Existing Homes'!F186,'New Homes'!F186)</f>
        <v>753573842</v>
      </c>
      <c r="G186" s="23">
        <f t="shared" si="11"/>
        <v>221574.19641281976</v>
      </c>
      <c r="H186" s="24">
        <v>192000</v>
      </c>
      <c r="I186" s="25">
        <f>('Existing Homes'!I186*'Existing Homes'!B186+'New Homes'!I186*'New Homes'!B186)/'Total Homes'!B186</f>
        <v>51.472802117024408</v>
      </c>
      <c r="J186" s="26">
        <f>('Existing Homes'!J186*'Existing Homes'!B186+'New Homes'!J186*'New Homes'!B186)/'Total Homes'!B186</f>
        <v>0.96518700382240519</v>
      </c>
      <c r="K186" s="27">
        <f t="shared" si="14"/>
        <v>30480</v>
      </c>
      <c r="L186" s="28">
        <f t="shared" si="12"/>
        <v>6840762300</v>
      </c>
      <c r="M186" s="30">
        <f t="shared" si="16"/>
        <v>31881</v>
      </c>
      <c r="N186" s="31">
        <f t="shared" si="15"/>
        <v>224434.45866141733</v>
      </c>
      <c r="O186" s="28">
        <v>192500</v>
      </c>
      <c r="P186" s="29">
        <f t="array" aca="1" ref="P186" ca="1">SUM(INDIRECT(ADDRESS(ROW()-MONTH($A186)+1,2)):$B186*INDIRECT(ADDRESS(ROW()-MONTH($A186)+1,9)):I186)/$K186</f>
        <v>54.763090551181101</v>
      </c>
      <c r="Q186" s="32">
        <f t="array" aca="1" ref="Q186" ca="1">SUM(INDIRECT(ADDRESS(ROW()-MONTH($A186)+1,2)):$B186*INDIRECT(ADDRESS(ROW()-MONTH($A186)+1,10)):J186)/$K186</f>
        <v>0.97072857611548546</v>
      </c>
    </row>
    <row r="187" spans="1:17" x14ac:dyDescent="0.25">
      <c r="A187" s="18">
        <v>43009</v>
      </c>
      <c r="B187" s="19">
        <f>'Existing Homes'!B187+'New Homes'!B187</f>
        <v>3210</v>
      </c>
      <c r="C187" s="20">
        <f>'Existing Homes'!C187+'New Homes'!C187</f>
        <v>8807</v>
      </c>
      <c r="D187" s="21">
        <f t="shared" si="13"/>
        <v>2.6783922145065642</v>
      </c>
      <c r="E187" s="20">
        <f>'Existing Homes'!E187+'New Homes'!E187</f>
        <v>3198</v>
      </c>
      <c r="F187" s="22">
        <f>SUM('Existing Homes'!F187,'New Homes'!F187)</f>
        <v>724028706</v>
      </c>
      <c r="G187" s="23">
        <f t="shared" si="11"/>
        <v>225554.11401869159</v>
      </c>
      <c r="H187" s="24">
        <v>189075</v>
      </c>
      <c r="I187" s="25">
        <f>('Existing Homes'!I187*'Existing Homes'!B187+'New Homes'!I187*'New Homes'!B187)/'Total Homes'!B187</f>
        <v>55.942056074766356</v>
      </c>
      <c r="J187" s="26">
        <f>('Existing Homes'!J187*'Existing Homes'!B187+'New Homes'!J187*'New Homes'!B187)/'Total Homes'!B187</f>
        <v>0.9632205607476636</v>
      </c>
      <c r="K187" s="27">
        <f t="shared" si="14"/>
        <v>33690</v>
      </c>
      <c r="L187" s="28">
        <f t="shared" si="12"/>
        <v>7564791006</v>
      </c>
      <c r="M187" s="30">
        <f t="shared" si="16"/>
        <v>35079</v>
      </c>
      <c r="N187" s="31">
        <f t="shared" si="15"/>
        <v>224541.13998219057</v>
      </c>
      <c r="O187" s="28">
        <v>190000</v>
      </c>
      <c r="P187" s="29">
        <f t="array" aca="1" ref="P187" ca="1">SUM(INDIRECT(ADDRESS(ROW()-MONTH($A187)+1,2)):$B187*INDIRECT(ADDRESS(ROW()-MONTH($A187)+1,9)):I187)/$K187</f>
        <v>54.875422974176317</v>
      </c>
      <c r="Q187" s="32">
        <f t="array" aca="1" ref="Q187" ca="1">SUM(INDIRECT(ADDRESS(ROW()-MONTH($A187)+1,2)):$B187*INDIRECT(ADDRESS(ROW()-MONTH($A187)+1,10)):J187)/$K187</f>
        <v>0.97001320866726015</v>
      </c>
    </row>
    <row r="188" spans="1:17" x14ac:dyDescent="0.25">
      <c r="A188" s="18">
        <v>43040</v>
      </c>
      <c r="B188" s="19">
        <f>'Existing Homes'!B188+'New Homes'!B188</f>
        <v>3166</v>
      </c>
      <c r="C188" s="20">
        <f>'Existing Homes'!C188+'New Homes'!C188</f>
        <v>8398</v>
      </c>
      <c r="D188" s="21">
        <f t="shared" si="13"/>
        <v>2.5326330074639993</v>
      </c>
      <c r="E188" s="20">
        <f>'Existing Homes'!E188+'New Homes'!E188</f>
        <v>2630</v>
      </c>
      <c r="F188" s="22">
        <f>SUM('Existing Homes'!F188,'New Homes'!F188)</f>
        <v>721966733</v>
      </c>
      <c r="G188" s="23">
        <f t="shared" si="11"/>
        <v>228037.50252684776</v>
      </c>
      <c r="H188" s="24">
        <v>191500</v>
      </c>
      <c r="I188" s="25">
        <f>('Existing Homes'!I188*'Existing Homes'!B188+'New Homes'!I188*'New Homes'!B188)/'Total Homes'!B188</f>
        <v>53.362602653190145</v>
      </c>
      <c r="J188" s="26">
        <f>('Existing Homes'!J188*'Existing Homes'!B188+'New Homes'!J188*'New Homes'!B188)/'Total Homes'!B188</f>
        <v>0.96289008212255223</v>
      </c>
      <c r="K188" s="27">
        <f t="shared" si="14"/>
        <v>36856</v>
      </c>
      <c r="L188" s="28">
        <f t="shared" si="12"/>
        <v>8286757739</v>
      </c>
      <c r="M188" s="30">
        <f t="shared" si="16"/>
        <v>37709</v>
      </c>
      <c r="N188" s="31">
        <f t="shared" si="15"/>
        <v>224841.48412741479</v>
      </c>
      <c r="O188" s="28">
        <v>190000</v>
      </c>
      <c r="P188" s="29">
        <f t="array" aca="1" ref="P188" ca="1">SUM(INDIRECT(ADDRESS(ROW()-MONTH($A188)+1,2)):$B188*INDIRECT(ADDRESS(ROW()-MONTH($A188)+1,9)):I188)/$K188</f>
        <v>54.74546885174734</v>
      </c>
      <c r="Q188" s="32">
        <f t="array" aca="1" ref="Q188" ca="1">SUM(INDIRECT(ADDRESS(ROW()-MONTH($A188)+1,2)):$B188*INDIRECT(ADDRESS(ROW()-MONTH($A188)+1,10)):J188)/$K188</f>
        <v>0.96940131864553936</v>
      </c>
    </row>
    <row r="189" spans="1:17" x14ac:dyDescent="0.25">
      <c r="A189" s="18">
        <v>43070</v>
      </c>
      <c r="B189" s="19">
        <f>'Existing Homes'!B189+'New Homes'!B189</f>
        <v>2942</v>
      </c>
      <c r="C189" s="20">
        <f>'Existing Homes'!C189+'New Homes'!C189</f>
        <v>7535</v>
      </c>
      <c r="D189" s="21">
        <f t="shared" si="13"/>
        <v>2.2719734660033168</v>
      </c>
      <c r="E189" s="20">
        <f>'Existing Homes'!E189+'New Homes'!E189</f>
        <v>2226</v>
      </c>
      <c r="F189" s="22">
        <f>SUM('Existing Homes'!F189,'New Homes'!F189)</f>
        <v>669162881</v>
      </c>
      <c r="G189" s="23">
        <f t="shared" si="11"/>
        <v>227451.69306594154</v>
      </c>
      <c r="H189" s="24">
        <v>190000</v>
      </c>
      <c r="I189" s="25">
        <f>('Existing Homes'!I189*'Existing Homes'!B189+'New Homes'!I189*'New Homes'!B189)/'Total Homes'!B189</f>
        <v>55.788239292997957</v>
      </c>
      <c r="J189" s="26">
        <f>('Existing Homes'!J189*'Existing Homes'!B189+'New Homes'!J189*'New Homes'!B189)/'Total Homes'!B189</f>
        <v>0.95957273963290279</v>
      </c>
      <c r="K189" s="27">
        <f t="shared" si="14"/>
        <v>39798</v>
      </c>
      <c r="L189" s="28">
        <f t="shared" si="12"/>
        <v>8955920620</v>
      </c>
      <c r="M189" s="30">
        <f t="shared" si="16"/>
        <v>39935</v>
      </c>
      <c r="N189" s="31">
        <f t="shared" si="15"/>
        <v>225034.43941906627</v>
      </c>
      <c r="O189" s="28">
        <v>192400</v>
      </c>
      <c r="P189" s="29">
        <f t="array" aca="1" ref="P189" ca="1">SUM(INDIRECT(ADDRESS(ROW()-MONTH($A189)+1,2)):$B189*INDIRECT(ADDRESS(ROW()-MONTH($A189)+1,9)):I189)/$K189</f>
        <v>54.822553897180761</v>
      </c>
      <c r="Q189" s="32">
        <f t="array" aca="1" ref="Q189" ca="1">SUM(INDIRECT(ADDRESS(ROW()-MONTH($A189)+1,2)):$B189*INDIRECT(ADDRESS(ROW()-MONTH($A189)+1,10)):J189)/$K189</f>
        <v>0.9686747575255038</v>
      </c>
    </row>
    <row r="190" spans="1:17" x14ac:dyDescent="0.25">
      <c r="A190" s="18">
        <v>43101</v>
      </c>
      <c r="B190" s="19">
        <f>'Existing Homes'!B190+'New Homes'!B190</f>
        <v>2261</v>
      </c>
      <c r="C190" s="20">
        <f>'Existing Homes'!C190+'New Homes'!C190</f>
        <v>7026</v>
      </c>
      <c r="D190" s="21">
        <f t="shared" si="13"/>
        <v>2.1020718541973125</v>
      </c>
      <c r="E190" s="20">
        <f>'Existing Homes'!E190+'New Homes'!E190</f>
        <v>2771</v>
      </c>
      <c r="F190" s="22">
        <f>SUM('Existing Homes'!F190,'New Homes'!F190)</f>
        <v>517689245</v>
      </c>
      <c r="G190" s="23">
        <f t="shared" si="11"/>
        <v>228964.72578505086</v>
      </c>
      <c r="H190" s="24">
        <v>190000</v>
      </c>
      <c r="I190" s="25">
        <f>('Existing Homes'!I190*'Existing Homes'!B190+'New Homes'!I190*'New Homes'!B190)/'Total Homes'!B190</f>
        <v>59.879699248120303</v>
      </c>
      <c r="J190" s="26">
        <f>('Existing Homes'!J190*'Existing Homes'!B190+'New Homes'!J190*'New Homes'!B190)/'Total Homes'!B190</f>
        <v>0.95818885448916391</v>
      </c>
      <c r="K190" s="27">
        <f t="shared" si="14"/>
        <v>2261</v>
      </c>
      <c r="L190" s="28">
        <f t="shared" si="12"/>
        <v>517689245</v>
      </c>
      <c r="M190" s="30">
        <f t="shared" si="16"/>
        <v>2771</v>
      </c>
      <c r="N190" s="31">
        <f t="shared" si="15"/>
        <v>228964.72578505086</v>
      </c>
      <c r="O190" s="28">
        <v>190000</v>
      </c>
      <c r="P190" s="29">
        <f t="array" aca="1" ref="P190" ca="1">SUM(INDIRECT(ADDRESS(ROW()-MONTH($A190)+1,2)):$B190*INDIRECT(ADDRESS(ROW()-MONTH($A190)+1,9)):I190)/$K190</f>
        <v>59.879699248120303</v>
      </c>
      <c r="Q190" s="32">
        <f t="array" aca="1" ref="Q190" ca="1">SUM(INDIRECT(ADDRESS(ROW()-MONTH($A190)+1,2)):$B190*INDIRECT(ADDRESS(ROW()-MONTH($A190)+1,10)):J190)/$K190</f>
        <v>0.95818885448916391</v>
      </c>
    </row>
    <row r="191" spans="1:17" x14ac:dyDescent="0.25">
      <c r="A191" s="18">
        <v>43132</v>
      </c>
      <c r="B191" s="19">
        <f>'Existing Homes'!B191+'New Homes'!B191</f>
        <v>2274</v>
      </c>
      <c r="C191" s="20">
        <f>'Existing Homes'!C191+'New Homes'!C191</f>
        <v>6859</v>
      </c>
      <c r="D191" s="21">
        <f t="shared" si="13"/>
        <v>2.0412677942562372</v>
      </c>
      <c r="E191" s="20">
        <f>'Existing Homes'!E191+'New Homes'!E191</f>
        <v>2983</v>
      </c>
      <c r="F191" s="22">
        <f>SUM('Existing Homes'!F191,'New Homes'!F191)</f>
        <v>489994476</v>
      </c>
      <c r="G191" s="23">
        <f t="shared" si="11"/>
        <v>215476.90237467017</v>
      </c>
      <c r="H191" s="24">
        <v>185000</v>
      </c>
      <c r="I191" s="25">
        <f>('Existing Homes'!I191*'Existing Homes'!B191+'New Homes'!I191*'New Homes'!B191)/'Total Homes'!B191</f>
        <v>63.163588390501317</v>
      </c>
      <c r="J191" s="26">
        <f>('Existing Homes'!J191*'Existing Homes'!B191+'New Homes'!J191*'New Homes'!B191)/'Total Homes'!B191</f>
        <v>0.95996306068601589</v>
      </c>
      <c r="K191" s="27">
        <f t="shared" si="14"/>
        <v>4535</v>
      </c>
      <c r="L191" s="28">
        <f t="shared" si="12"/>
        <v>1007683721</v>
      </c>
      <c r="M191" s="30">
        <f t="shared" si="16"/>
        <v>5754</v>
      </c>
      <c r="N191" s="31">
        <f t="shared" si="15"/>
        <v>222201.48202866592</v>
      </c>
      <c r="O191" s="28">
        <v>188000</v>
      </c>
      <c r="P191" s="29">
        <f t="array" aca="1" ref="P191" ca="1">SUM(INDIRECT(ADDRESS(ROW()-MONTH($A191)+1,2)):$B191*INDIRECT(ADDRESS(ROW()-MONTH($A191)+1,9)):I191)/$K191</f>
        <v>61.526350606394708</v>
      </c>
      <c r="Q191" s="32">
        <f t="array" aca="1" ref="Q191" ca="1">SUM(INDIRECT(ADDRESS(ROW()-MONTH($A191)+1,2)):$B191*INDIRECT(ADDRESS(ROW()-MONTH($A191)+1,10)):J191)/$K191</f>
        <v>0.95907850055126798</v>
      </c>
    </row>
    <row r="192" spans="1:17" x14ac:dyDescent="0.25">
      <c r="A192" s="18">
        <v>43160</v>
      </c>
      <c r="B192" s="19">
        <f>'Existing Homes'!B192+'New Homes'!B192</f>
        <v>3209</v>
      </c>
      <c r="C192" s="20">
        <f>'Existing Homes'!C192+'New Homes'!C192</f>
        <v>7200</v>
      </c>
      <c r="D192" s="21">
        <f t="shared" si="13"/>
        <v>2.1447721179624666</v>
      </c>
      <c r="E192" s="20">
        <f>'Existing Homes'!E192+'New Homes'!E192</f>
        <v>4063</v>
      </c>
      <c r="F192" s="22">
        <f>SUM('Existing Homes'!F192,'New Homes'!F192)</f>
        <v>743870292</v>
      </c>
      <c r="G192" s="23">
        <f t="shared" si="11"/>
        <v>231807.5076347772</v>
      </c>
      <c r="H192" s="24">
        <v>202250</v>
      </c>
      <c r="I192" s="25">
        <f>('Existing Homes'!I192*'Existing Homes'!B192+'New Homes'!I192*'New Homes'!B192)/'Total Homes'!B192</f>
        <v>61.496727952633222</v>
      </c>
      <c r="J192" s="26">
        <f>('Existing Homes'!J192*'Existing Homes'!B192+'New Homes'!J192*'New Homes'!B192)/'Total Homes'!B192</f>
        <v>0.97574820816453722</v>
      </c>
      <c r="K192" s="27">
        <f t="shared" si="14"/>
        <v>7744</v>
      </c>
      <c r="L192" s="28">
        <f t="shared" si="12"/>
        <v>1751554013</v>
      </c>
      <c r="M192" s="30">
        <f t="shared" si="16"/>
        <v>9817</v>
      </c>
      <c r="N192" s="31">
        <f t="shared" si="15"/>
        <v>226182.078125</v>
      </c>
      <c r="O192" s="28">
        <v>194000</v>
      </c>
      <c r="P192" s="29">
        <f t="array" aca="1" ref="P192" ca="1">SUM(INDIRECT(ADDRESS(ROW()-MONTH($A192)+1,2)):$B192*INDIRECT(ADDRESS(ROW()-MONTH($A192)+1,9)):I192)/$K192</f>
        <v>61.514075413223139</v>
      </c>
      <c r="Q192" s="32">
        <f t="array" aca="1" ref="Q192" ca="1">SUM(INDIRECT(ADDRESS(ROW()-MONTH($A192)+1,2)):$B192*INDIRECT(ADDRESS(ROW()-MONTH($A192)+1,10)):J192)/$K192</f>
        <v>0.96598618285123961</v>
      </c>
    </row>
    <row r="193" spans="1:17" x14ac:dyDescent="0.25">
      <c r="A193" s="18">
        <v>43191</v>
      </c>
      <c r="B193" s="19">
        <f>'Existing Homes'!B193+'New Homes'!B193</f>
        <v>3414</v>
      </c>
      <c r="C193" s="20">
        <f>'Existing Homes'!C193+'New Homes'!C193</f>
        <v>7600</v>
      </c>
      <c r="D193" s="21">
        <f t="shared" si="13"/>
        <v>2.2585438335809807</v>
      </c>
      <c r="E193" s="20">
        <f>'Existing Homes'!E193+'New Homes'!E193</f>
        <v>4185</v>
      </c>
      <c r="F193" s="22">
        <f>SUM('Existing Homes'!F193,'New Homes'!F193)</f>
        <v>798450533</v>
      </c>
      <c r="G193" s="23">
        <f t="shared" si="11"/>
        <v>233875.37580550674</v>
      </c>
      <c r="H193" s="24">
        <v>205000</v>
      </c>
      <c r="I193" s="25">
        <f>('Existing Homes'!I193*'Existing Homes'!B193+'New Homes'!I193*'New Homes'!B193)/'Total Homes'!B193</f>
        <v>52.398359695372001</v>
      </c>
      <c r="J193" s="26">
        <f>('Existing Homes'!J193*'Existing Homes'!B193+'New Homes'!J193*'New Homes'!B193)/'Total Homes'!B193</f>
        <v>0.98363942589338016</v>
      </c>
      <c r="K193" s="27">
        <f t="shared" si="14"/>
        <v>11158</v>
      </c>
      <c r="L193" s="28">
        <f t="shared" si="12"/>
        <v>2550004546</v>
      </c>
      <c r="M193" s="30">
        <f t="shared" si="16"/>
        <v>14002</v>
      </c>
      <c r="N193" s="31">
        <f t="shared" si="15"/>
        <v>228535.98727370496</v>
      </c>
      <c r="O193" s="28">
        <v>197000</v>
      </c>
      <c r="P193" s="29">
        <f t="array" aca="1" ref="P193" ca="1">SUM(INDIRECT(ADDRESS(ROW()-MONTH($A193)+1,2)):$B193*INDIRECT(ADDRESS(ROW()-MONTH($A193)+1,9)):I193)/$K193</f>
        <v>58.724950708012187</v>
      </c>
      <c r="Q193" s="32">
        <f t="array" aca="1" ref="Q193" ca="1">SUM(INDIRECT(ADDRESS(ROW()-MONTH($A193)+1,2)):$B193*INDIRECT(ADDRESS(ROW()-MONTH($A193)+1,10)):J193)/$K193</f>
        <v>0.97138752464599387</v>
      </c>
    </row>
    <row r="194" spans="1:17" x14ac:dyDescent="0.25">
      <c r="A194" s="18">
        <v>43221</v>
      </c>
      <c r="B194" s="19">
        <f>'Existing Homes'!B194+'New Homes'!B194</f>
        <v>4338</v>
      </c>
      <c r="C194" s="20">
        <f>'Existing Homes'!C194+'New Homes'!C194</f>
        <v>8319</v>
      </c>
      <c r="D194" s="21">
        <f t="shared" si="13"/>
        <v>2.4654976537416649</v>
      </c>
      <c r="E194" s="20">
        <f>'Existing Homes'!E194+'New Homes'!E194</f>
        <v>4140</v>
      </c>
      <c r="F194" s="22">
        <f>SUM('Existing Homes'!F194,'New Homes'!F194)</f>
        <v>1063528364</v>
      </c>
      <c r="G194" s="23">
        <f t="shared" si="11"/>
        <v>245165.59797141541</v>
      </c>
      <c r="H194" s="24">
        <v>215000</v>
      </c>
      <c r="I194" s="25">
        <f>('Existing Homes'!I194*'Existing Homes'!B194+'New Homes'!I194*'New Homes'!B194)/'Total Homes'!B194</f>
        <v>46.272245274319964</v>
      </c>
      <c r="J194" s="26">
        <f>('Existing Homes'!J194*'Existing Homes'!B194+'New Homes'!J194*'New Homes'!B194)/'Total Homes'!B194</f>
        <v>0.9874764868603042</v>
      </c>
      <c r="K194" s="27">
        <f t="shared" si="14"/>
        <v>15496</v>
      </c>
      <c r="L194" s="28">
        <f t="shared" si="12"/>
        <v>3613532910</v>
      </c>
      <c r="M194" s="30">
        <f t="shared" si="16"/>
        <v>18142</v>
      </c>
      <c r="N194" s="31">
        <f t="shared" si="15"/>
        <v>233191.33389261746</v>
      </c>
      <c r="O194" s="28">
        <v>201500</v>
      </c>
      <c r="P194" s="29">
        <f t="array" aca="1" ref="P194" ca="1">SUM(INDIRECT(ADDRESS(ROW()-MONTH($A194)+1,2)):$B194*INDIRECT(ADDRESS(ROW()-MONTH($A194)+1,9)):I194)/$K194</f>
        <v>55.238900361383585</v>
      </c>
      <c r="Q194" s="32">
        <f t="array" aca="1" ref="Q194" ca="1">SUM(INDIRECT(ADDRESS(ROW()-MONTH($A194)+1,2)):$B194*INDIRECT(ADDRESS(ROW()-MONTH($A194)+1,10)):J194)/$K194</f>
        <v>0.97589152039235938</v>
      </c>
    </row>
    <row r="195" spans="1:17" x14ac:dyDescent="0.25">
      <c r="A195" s="18">
        <v>43252</v>
      </c>
      <c r="B195" s="19">
        <f>'Existing Homes'!B195+'New Homes'!B195</f>
        <v>4454</v>
      </c>
      <c r="C195" s="20">
        <f>'Existing Homes'!C195+'New Homes'!C195</f>
        <v>8822</v>
      </c>
      <c r="D195" s="21">
        <f t="shared" si="13"/>
        <v>2.6227331285303737</v>
      </c>
      <c r="E195" s="20">
        <f>'Existing Homes'!E195+'New Homes'!E195</f>
        <v>4128</v>
      </c>
      <c r="F195" s="22">
        <f>SUM('Existing Homes'!F195,'New Homes'!F195)</f>
        <v>1107714864</v>
      </c>
      <c r="G195" s="23">
        <f t="shared" si="11"/>
        <v>248701.13695554557</v>
      </c>
      <c r="H195" s="24">
        <v>216000</v>
      </c>
      <c r="I195" s="25">
        <f>('Existing Homes'!I195*'Existing Homes'!B195+'New Homes'!I195*'New Homes'!B195)/'Total Homes'!B195</f>
        <v>43.193982936686126</v>
      </c>
      <c r="J195" s="26">
        <f>('Existing Homes'!J195*'Existing Homes'!B195+'New Homes'!J195*'New Homes'!B195)/'Total Homes'!B195</f>
        <v>0.98494027840143694</v>
      </c>
      <c r="K195" s="27">
        <f t="shared" si="14"/>
        <v>19950</v>
      </c>
      <c r="L195" s="28">
        <f t="shared" si="12"/>
        <v>4721247774</v>
      </c>
      <c r="M195" s="30">
        <f t="shared" si="16"/>
        <v>22270</v>
      </c>
      <c r="N195" s="31">
        <f t="shared" si="15"/>
        <v>236654.02375939849</v>
      </c>
      <c r="O195" s="28">
        <v>205000</v>
      </c>
      <c r="P195" s="29">
        <f t="array" aca="1" ref="P195" ca="1">SUM(INDIRECT(ADDRESS(ROW()-MONTH($A195)+1,2)):$B195*INDIRECT(ADDRESS(ROW()-MONTH($A195)+1,9)):I195)/$K195</f>
        <v>52.549774436090225</v>
      </c>
      <c r="Q195" s="32">
        <f t="array" aca="1" ref="Q195" ca="1">SUM(INDIRECT(ADDRESS(ROW()-MONTH($A195)+1,2)):$B195*INDIRECT(ADDRESS(ROW()-MONTH($A195)+1,10)):J195)/$K195</f>
        <v>0.97791172932330828</v>
      </c>
    </row>
    <row r="196" spans="1:17" x14ac:dyDescent="0.25">
      <c r="A196" s="18">
        <v>43282</v>
      </c>
      <c r="B196" s="19">
        <f>'Existing Homes'!B196+'New Homes'!B196</f>
        <v>4131</v>
      </c>
      <c r="C196" s="20">
        <f>'Existing Homes'!C196+'New Homes'!C196</f>
        <v>9175</v>
      </c>
      <c r="D196" s="21">
        <f t="shared" si="13"/>
        <v>2.7068889216698628</v>
      </c>
      <c r="E196" s="20">
        <f>'Existing Homes'!E196+'New Homes'!E196</f>
        <v>3827</v>
      </c>
      <c r="F196" s="22">
        <f>SUM('Existing Homes'!F196,'New Homes'!F196)</f>
        <v>998534520</v>
      </c>
      <c r="G196" s="23">
        <f t="shared" si="11"/>
        <v>241717.38562091504</v>
      </c>
      <c r="H196" s="24">
        <v>210000</v>
      </c>
      <c r="I196" s="25">
        <f>('Existing Homes'!I196*'Existing Homes'!B196+'New Homes'!I196*'New Homes'!B196)/'Total Homes'!B196</f>
        <v>40.712418300653596</v>
      </c>
      <c r="J196" s="26">
        <f>('Existing Homes'!J196*'Existing Homes'!B196+'New Homes'!J196*'New Homes'!B196)/'Total Homes'!B196</f>
        <v>0.97873856209150323</v>
      </c>
      <c r="K196" s="27">
        <f t="shared" si="14"/>
        <v>24081</v>
      </c>
      <c r="L196" s="28">
        <f t="shared" si="12"/>
        <v>5719782294</v>
      </c>
      <c r="M196" s="30">
        <f t="shared" si="16"/>
        <v>26097</v>
      </c>
      <c r="N196" s="31">
        <f t="shared" si="15"/>
        <v>237522.62339603837</v>
      </c>
      <c r="O196" s="28">
        <v>205090</v>
      </c>
      <c r="P196" s="29">
        <f t="array" aca="1" ref="P196" ca="1">SUM(INDIRECT(ADDRESS(ROW()-MONTH($A196)+1,2)):$B196*INDIRECT(ADDRESS(ROW()-MONTH($A196)+1,9)):I196)/$K196</f>
        <v>50.519122960009966</v>
      </c>
      <c r="Q196" s="32">
        <f t="array" aca="1" ref="Q196" ca="1">SUM(INDIRECT(ADDRESS(ROW()-MONTH($A196)+1,2)):$B196*INDIRECT(ADDRESS(ROW()-MONTH($A196)+1,10)):J196)/$K196</f>
        <v>0.97805356920393682</v>
      </c>
    </row>
    <row r="197" spans="1:17" x14ac:dyDescent="0.25">
      <c r="A197" s="18">
        <v>43313</v>
      </c>
      <c r="B197" s="19">
        <f>'Existing Homes'!B197+'New Homes'!B197</f>
        <v>4198</v>
      </c>
      <c r="C197" s="20">
        <f>'Existing Homes'!C197+'New Homes'!C197</f>
        <v>9540</v>
      </c>
      <c r="D197" s="21">
        <f t="shared" si="13"/>
        <v>2.7923313332357678</v>
      </c>
      <c r="E197" s="20">
        <f>'Existing Homes'!E197+'New Homes'!E197</f>
        <v>3615</v>
      </c>
      <c r="F197" s="22">
        <f>SUM('Existing Homes'!F197,'New Homes'!F197)</f>
        <v>1007730602</v>
      </c>
      <c r="G197" s="23">
        <f t="shared" si="11"/>
        <v>240050.1672224869</v>
      </c>
      <c r="H197" s="24">
        <v>203000</v>
      </c>
      <c r="I197" s="25">
        <f>('Existing Homes'!I197*'Existing Homes'!B197+'New Homes'!I197*'New Homes'!B197)/'Total Homes'!B197</f>
        <v>43.6412577417818</v>
      </c>
      <c r="J197" s="26">
        <f>('Existing Homes'!J197*'Existing Homes'!B197+'New Homes'!J197*'New Homes'!B197)/'Total Homes'!B197</f>
        <v>0.97137351119580739</v>
      </c>
      <c r="K197" s="27">
        <f t="shared" si="14"/>
        <v>28279</v>
      </c>
      <c r="L197" s="28">
        <f t="shared" si="12"/>
        <v>6727512896</v>
      </c>
      <c r="M197" s="30">
        <f t="shared" si="16"/>
        <v>29712</v>
      </c>
      <c r="N197" s="31">
        <f t="shared" si="15"/>
        <v>237897.83570847625</v>
      </c>
      <c r="O197" s="28">
        <v>205000</v>
      </c>
      <c r="P197" s="29">
        <f t="array" aca="1" ref="P197" ca="1">SUM(INDIRECT(ADDRESS(ROW()-MONTH($A197)+1,2)):$B197*INDIRECT(ADDRESS(ROW()-MONTH($A197)+1,9)):I197)/$K197</f>
        <v>49.49810813677994</v>
      </c>
      <c r="Q197" s="32">
        <f t="array" aca="1" ref="Q197" ca="1">SUM(INDIRECT(ADDRESS(ROW()-MONTH($A197)+1,2)):$B197*INDIRECT(ADDRESS(ROW()-MONTH($A197)+1,10)):J197)/$K197</f>
        <v>0.97706191873828641</v>
      </c>
    </row>
    <row r="198" spans="1:17" x14ac:dyDescent="0.25">
      <c r="A198" s="18">
        <v>43344</v>
      </c>
      <c r="B198" s="19">
        <f>'Existing Homes'!B198+'New Homes'!B198</f>
        <v>3252</v>
      </c>
      <c r="C198" s="20">
        <f>'Existing Homes'!C198+'New Homes'!C198</f>
        <v>9636</v>
      </c>
      <c r="D198" s="21">
        <f t="shared" si="13"/>
        <v>2.8307180102328084</v>
      </c>
      <c r="E198" s="20">
        <f>'Existing Homes'!E198+'New Homes'!E198</f>
        <v>3073</v>
      </c>
      <c r="F198" s="22">
        <f>SUM('Existing Homes'!F198,'New Homes'!F198)</f>
        <v>739248048</v>
      </c>
      <c r="G198" s="23">
        <f t="shared" si="11"/>
        <v>227321.0479704797</v>
      </c>
      <c r="H198" s="24">
        <v>197500</v>
      </c>
      <c r="I198" s="25">
        <f>('Existing Homes'!I198*'Existing Homes'!B198+'New Homes'!I198*'New Homes'!B198)/'Total Homes'!B198</f>
        <v>45.635916359163595</v>
      </c>
      <c r="J198" s="26">
        <f>('Existing Homes'!J198*'Existing Homes'!B198+'New Homes'!J198*'New Homes'!B198)/'Total Homes'!B198</f>
        <v>0.96793603936039352</v>
      </c>
      <c r="K198" s="27">
        <f t="shared" si="14"/>
        <v>31531</v>
      </c>
      <c r="L198" s="28">
        <f t="shared" si="12"/>
        <v>7466760944</v>
      </c>
      <c r="M198" s="30">
        <f t="shared" si="16"/>
        <v>32785</v>
      </c>
      <c r="N198" s="31">
        <f t="shared" si="15"/>
        <v>236806.98182740796</v>
      </c>
      <c r="O198" s="28">
        <v>205000</v>
      </c>
      <c r="P198" s="29">
        <f t="array" aca="1" ref="P198" ca="1">SUM(INDIRECT(ADDRESS(ROW()-MONTH($A198)+1,2)):$B198*INDIRECT(ADDRESS(ROW()-MONTH($A198)+1,9)):I198)/$K198</f>
        <v>49.099774824775615</v>
      </c>
      <c r="Q198" s="32">
        <f t="array" aca="1" ref="Q198" ca="1">SUM(INDIRECT(ADDRESS(ROW()-MONTH($A198)+1,2)):$B198*INDIRECT(ADDRESS(ROW()-MONTH($A198)+1,10)):J198)/$K198</f>
        <v>0.9761207066061971</v>
      </c>
    </row>
    <row r="199" spans="1:17" x14ac:dyDescent="0.25">
      <c r="A199" s="18">
        <v>43374</v>
      </c>
      <c r="B199" s="19">
        <f>'Existing Homes'!B199+'New Homes'!B199</f>
        <v>3379</v>
      </c>
      <c r="C199" s="20">
        <f>'Existing Homes'!C199+'New Homes'!C199</f>
        <v>9593</v>
      </c>
      <c r="D199" s="21">
        <f t="shared" si="13"/>
        <v>2.8064752060071188</v>
      </c>
      <c r="E199" s="20">
        <f>'Existing Homes'!E199+'New Homes'!E199</f>
        <v>2981</v>
      </c>
      <c r="F199" s="22">
        <f>SUM('Existing Homes'!F199,'New Homes'!F199)</f>
        <v>804509925</v>
      </c>
      <c r="G199" s="23">
        <f t="shared" si="11"/>
        <v>238091.12903225806</v>
      </c>
      <c r="H199" s="24">
        <v>204500</v>
      </c>
      <c r="I199" s="25">
        <f>('Existing Homes'!I199*'Existing Homes'!B199+'New Homes'!I199*'New Homes'!B199)/'Total Homes'!B199</f>
        <v>49.258064516129032</v>
      </c>
      <c r="J199" s="26">
        <f>('Existing Homes'!J199*'Existing Homes'!B199+'New Homes'!J199*'New Homes'!B199)/'Total Homes'!B199</f>
        <v>0.96683870967741936</v>
      </c>
      <c r="K199" s="27">
        <f t="shared" si="14"/>
        <v>34910</v>
      </c>
      <c r="L199" s="28">
        <f t="shared" si="12"/>
        <v>8271270869</v>
      </c>
      <c r="M199" s="30">
        <f t="shared" si="16"/>
        <v>35766</v>
      </c>
      <c r="N199" s="31">
        <f t="shared" si="15"/>
        <v>236931.2766828989</v>
      </c>
      <c r="O199" s="28">
        <v>205000</v>
      </c>
      <c r="P199" s="29">
        <f t="array" aca="1" ref="P199" ca="1">SUM(INDIRECT(ADDRESS(ROW()-MONTH($A199)+1,2)):$B199*INDIRECT(ADDRESS(ROW()-MONTH($A199)+1,9)):I199)/$K199</f>
        <v>49.115095961042684</v>
      </c>
      <c r="Q199" s="32">
        <f t="array" aca="1" ref="Q199" ca="1">SUM(INDIRECT(ADDRESS(ROW()-MONTH($A199)+1,2)):$B199*INDIRECT(ADDRESS(ROW()-MONTH($A199)+1,10)):J199)/$K199</f>
        <v>0.97522228587797199</v>
      </c>
    </row>
    <row r="200" spans="1:17" x14ac:dyDescent="0.25">
      <c r="A200" s="18">
        <v>43405</v>
      </c>
      <c r="B200" s="19">
        <f>'Existing Homes'!B200+'New Homes'!B200</f>
        <v>3131</v>
      </c>
      <c r="C200" s="20">
        <f>'Existing Homes'!C200+'New Homes'!C200</f>
        <v>9311</v>
      </c>
      <c r="D200" s="21">
        <f t="shared" si="13"/>
        <v>2.7263011492570088</v>
      </c>
      <c r="E200" s="20">
        <f>'Existing Homes'!E200+'New Homes'!E200</f>
        <v>2369</v>
      </c>
      <c r="F200" s="22">
        <f>SUM('Existing Homes'!F200,'New Homes'!F200)</f>
        <v>746254915</v>
      </c>
      <c r="G200" s="23">
        <f t="shared" si="11"/>
        <v>238343.95241137018</v>
      </c>
      <c r="H200" s="24">
        <v>205000</v>
      </c>
      <c r="I200" s="25">
        <f>('Existing Homes'!I200*'Existing Homes'!B200+'New Homes'!I200*'New Homes'!B200)/'Total Homes'!B200</f>
        <v>49.162248482912808</v>
      </c>
      <c r="J200" s="26">
        <f>('Existing Homes'!J200*'Existing Homes'!B200+'New Homes'!J200*'New Homes'!B200)/'Total Homes'!B200</f>
        <v>0.95891664005110189</v>
      </c>
      <c r="K200" s="27">
        <f t="shared" si="14"/>
        <v>38041</v>
      </c>
      <c r="L200" s="28">
        <f t="shared" si="12"/>
        <v>9017525784</v>
      </c>
      <c r="M200" s="30">
        <f t="shared" si="16"/>
        <v>38135</v>
      </c>
      <c r="N200" s="31">
        <f t="shared" si="15"/>
        <v>237047.54827685919</v>
      </c>
      <c r="O200" s="28">
        <v>205000</v>
      </c>
      <c r="P200" s="29">
        <f t="array" aca="1" ref="P200" ca="1">SUM(INDIRECT(ADDRESS(ROW()-MONTH($A200)+1,2)):$B200*INDIRECT(ADDRESS(ROW()-MONTH($A200)+1,9)):I200)/$K200</f>
        <v>49.118976893351913</v>
      </c>
      <c r="Q200" s="32">
        <f t="array" aca="1" ref="Q200" ca="1">SUM(INDIRECT(ADDRESS(ROW()-MONTH($A200)+1,2)):$B200*INDIRECT(ADDRESS(ROW()-MONTH($A200)+1,10)):J200)/$K200</f>
        <v>0.97388023448384653</v>
      </c>
    </row>
    <row r="201" spans="1:17" x14ac:dyDescent="0.25">
      <c r="A201" s="18">
        <v>43435</v>
      </c>
      <c r="B201" s="19">
        <f>'Existing Homes'!B201+'New Homes'!B201</f>
        <v>2515</v>
      </c>
      <c r="C201" s="20">
        <f>'Existing Homes'!C201+'New Homes'!C201</f>
        <v>8222</v>
      </c>
      <c r="D201" s="21">
        <f t="shared" si="13"/>
        <v>2.432784298254266</v>
      </c>
      <c r="E201" s="20">
        <f>'Existing Homes'!E201+'New Homes'!E201</f>
        <v>1969</v>
      </c>
      <c r="F201" s="22">
        <f>SUM('Existing Homes'!F201,'New Homes'!F201)</f>
        <v>602714730</v>
      </c>
      <c r="G201" s="23">
        <f t="shared" si="11"/>
        <v>239648.00397614314</v>
      </c>
      <c r="H201" s="24">
        <v>195000</v>
      </c>
      <c r="I201" s="25">
        <f>('Existing Homes'!I201*'Existing Homes'!B201+'New Homes'!I201*'New Homes'!B201)/'Total Homes'!B201</f>
        <v>53.184890656063615</v>
      </c>
      <c r="J201" s="26">
        <f>('Existing Homes'!J201*'Existing Homes'!B201+'New Homes'!J201*'New Homes'!B201)/'Total Homes'!B201</f>
        <v>0.95438767395626234</v>
      </c>
      <c r="K201" s="27">
        <f t="shared" si="14"/>
        <v>40556</v>
      </c>
      <c r="L201" s="28">
        <f t="shared" si="12"/>
        <v>9620240514</v>
      </c>
      <c r="M201" s="30">
        <f t="shared" si="16"/>
        <v>40104</v>
      </c>
      <c r="N201" s="31">
        <f t="shared" si="15"/>
        <v>237208.8103856396</v>
      </c>
      <c r="O201" s="28">
        <v>205000</v>
      </c>
      <c r="P201" s="29">
        <f t="array" aca="1" ref="P201" ca="1">SUM(INDIRECT(ADDRESS(ROW()-MONTH($A201)+1,2)):$B201*INDIRECT(ADDRESS(ROW()-MONTH($A201)+1,9)):I201)/$K201</f>
        <v>49.371116480915276</v>
      </c>
      <c r="Q201" s="32">
        <f t="array" aca="1" ref="Q201" ca="1">SUM(INDIRECT(ADDRESS(ROW()-MONTH($A201)+1,2)):$B201*INDIRECT(ADDRESS(ROW()-MONTH($A201)+1,10)):J201)/$K201</f>
        <v>0.97267144195680044</v>
      </c>
    </row>
    <row r="202" spans="1:17" x14ac:dyDescent="0.25">
      <c r="A202" s="18">
        <v>43466</v>
      </c>
      <c r="B202" s="19">
        <f>'Existing Homes'!B202+'New Homes'!B202</f>
        <v>2017</v>
      </c>
      <c r="C202" s="20">
        <f>'Existing Homes'!C202+'New Homes'!C202</f>
        <v>8080</v>
      </c>
      <c r="D202" s="21">
        <f t="shared" si="13"/>
        <v>2.4052391347489581</v>
      </c>
      <c r="E202" s="20">
        <f>'Existing Homes'!E202+'New Homes'!E202</f>
        <v>2511</v>
      </c>
      <c r="F202" s="22">
        <f>SUM('Existing Homes'!F202,'New Homes'!F202)</f>
        <v>473667656</v>
      </c>
      <c r="G202" s="23">
        <f t="shared" si="11"/>
        <v>234837.70748636589</v>
      </c>
      <c r="H202" s="24">
        <v>202500</v>
      </c>
      <c r="I202" s="25">
        <f>('Existing Homes'!I202*'Existing Homes'!B202+'New Homes'!I202*'New Homes'!B202)/'Total Homes'!B202</f>
        <v>60.143282102131877</v>
      </c>
      <c r="J202" s="26">
        <f>('Existing Homes'!J202*'Existing Homes'!B202+'New Homes'!J202*'New Homes'!B202)/'Total Homes'!B202</f>
        <v>0.95384035696579073</v>
      </c>
      <c r="K202" s="27">
        <f t="shared" si="14"/>
        <v>2017</v>
      </c>
      <c r="L202" s="28">
        <f t="shared" si="12"/>
        <v>473667656</v>
      </c>
      <c r="M202" s="30">
        <f t="shared" si="16"/>
        <v>2511</v>
      </c>
      <c r="N202" s="31">
        <f t="shared" si="15"/>
        <v>234837.70748636589</v>
      </c>
      <c r="O202" s="28">
        <v>202500</v>
      </c>
      <c r="P202" s="29">
        <f t="array" aca="1" ref="P202" ca="1">SUM(INDIRECT(ADDRESS(ROW()-MONTH($A202)+1,2)):$B202*INDIRECT(ADDRESS(ROW()-MONTH($A202)+1,9)):I202)/$K202</f>
        <v>60.143282102131877</v>
      </c>
      <c r="Q202" s="32">
        <f t="array" aca="1" ref="Q202" ca="1">SUM(INDIRECT(ADDRESS(ROW()-MONTH($A202)+1,2)):$B202*INDIRECT(ADDRESS(ROW()-MONTH($A202)+1,10)):J202)/$K202</f>
        <v>0.95384035696579073</v>
      </c>
    </row>
    <row r="203" spans="1:17" x14ac:dyDescent="0.25">
      <c r="A203" s="18">
        <v>43497</v>
      </c>
      <c r="B203" s="19">
        <f>'Existing Homes'!B203+'New Homes'!B203</f>
        <v>2185</v>
      </c>
      <c r="C203" s="20">
        <f>'Existing Homes'!C203+'New Homes'!C203</f>
        <v>7638</v>
      </c>
      <c r="D203" s="21">
        <f t="shared" si="13"/>
        <v>2.2786962683042042</v>
      </c>
      <c r="E203" s="20">
        <f>'Existing Homes'!E203+'New Homes'!E203</f>
        <v>2729</v>
      </c>
      <c r="F203" s="22">
        <f>SUM('Existing Homes'!F203,'New Homes'!F203)</f>
        <v>495509208</v>
      </c>
      <c r="G203" s="23">
        <f t="shared" si="11"/>
        <v>226777.66956521739</v>
      </c>
      <c r="H203" s="24">
        <v>195000</v>
      </c>
      <c r="I203" s="25">
        <f>('Existing Homes'!I203*'Existing Homes'!B203+'New Homes'!I203*'New Homes'!B203)/'Total Homes'!B203</f>
        <v>61.514874141876433</v>
      </c>
      <c r="J203" s="26">
        <f>('Existing Homes'!J203*'Existing Homes'!B203+'New Homes'!J203*'New Homes'!B203)/'Total Homes'!B203</f>
        <v>0.95992036613272314</v>
      </c>
      <c r="K203" s="27">
        <f t="shared" si="14"/>
        <v>4202</v>
      </c>
      <c r="L203" s="28">
        <f t="shared" si="12"/>
        <v>969176864</v>
      </c>
      <c r="M203" s="30">
        <f t="shared" si="16"/>
        <v>5240</v>
      </c>
      <c r="N203" s="31">
        <f t="shared" si="15"/>
        <v>230646.56449309853</v>
      </c>
      <c r="O203" s="28">
        <v>198950</v>
      </c>
      <c r="P203" s="29">
        <f t="array" aca="1" ref="P203" ca="1">SUM(INDIRECT(ADDRESS(ROW()-MONTH($A203)+1,2)):$B203*INDIRECT(ADDRESS(ROW()-MONTH($A203)+1,9)):I203)/$K203</f>
        <v>60.85649690623513</v>
      </c>
      <c r="Q203" s="32">
        <f t="array" aca="1" ref="Q203" ca="1">SUM(INDIRECT(ADDRESS(ROW()-MONTH($A203)+1,2)):$B203*INDIRECT(ADDRESS(ROW()-MONTH($A203)+1,10)):J203)/$K203</f>
        <v>0.95700190385530703</v>
      </c>
    </row>
    <row r="204" spans="1:17" x14ac:dyDescent="0.25">
      <c r="A204" s="18">
        <v>43525</v>
      </c>
      <c r="B204" s="19">
        <f>'Existing Homes'!B204+'New Homes'!B204</f>
        <v>2865</v>
      </c>
      <c r="C204" s="20">
        <f>'Existing Homes'!C204+'New Homes'!C204</f>
        <v>7527</v>
      </c>
      <c r="D204" s="21">
        <f t="shared" si="13"/>
        <v>2.2649514782216205</v>
      </c>
      <c r="E204" s="20">
        <f>'Existing Homes'!E204+'New Homes'!E204</f>
        <v>3797</v>
      </c>
      <c r="F204" s="22">
        <f>SUM('Existing Homes'!F204,'New Homes'!F204)</f>
        <v>682077696</v>
      </c>
      <c r="G204" s="23">
        <f t="shared" si="11"/>
        <v>238072.4942408377</v>
      </c>
      <c r="H204" s="24">
        <v>209975</v>
      </c>
      <c r="I204" s="25">
        <f>('Existing Homes'!I204*'Existing Homes'!B204+'New Homes'!I204*'New Homes'!B204)/'Total Homes'!B204</f>
        <v>62.152879581151829</v>
      </c>
      <c r="J204" s="26">
        <f>('Existing Homes'!J204*'Existing Homes'!B204+'New Homes'!J204*'New Homes'!B204)/'Total Homes'!B204</f>
        <v>0.96522198952879579</v>
      </c>
      <c r="K204" s="27">
        <f t="shared" si="14"/>
        <v>7067</v>
      </c>
      <c r="L204" s="28">
        <f t="shared" si="12"/>
        <v>1651254560</v>
      </c>
      <c r="M204" s="30">
        <f t="shared" si="16"/>
        <v>9037</v>
      </c>
      <c r="N204" s="31">
        <f t="shared" si="15"/>
        <v>233657.07655299277</v>
      </c>
      <c r="O204" s="28">
        <v>202000</v>
      </c>
      <c r="P204" s="29">
        <f t="array" aca="1" ref="P204" ca="1">SUM(INDIRECT(ADDRESS(ROW()-MONTH($A204)+1,2)):$B204*INDIRECT(ADDRESS(ROW()-MONTH($A204)+1,9)):I204)/$K204</f>
        <v>61.382057450120278</v>
      </c>
      <c r="Q204" s="32">
        <f t="array" aca="1" ref="Q204" ca="1">SUM(INDIRECT(ADDRESS(ROW()-MONTH($A204)+1,2)):$B204*INDIRECT(ADDRESS(ROW()-MONTH($A204)+1,10)):J204)/$K204</f>
        <v>0.96033437102023489</v>
      </c>
    </row>
    <row r="205" spans="1:17" x14ac:dyDescent="0.25">
      <c r="A205" s="18">
        <v>43556</v>
      </c>
      <c r="B205" s="19">
        <f>'Existing Homes'!B205+'New Homes'!B205</f>
        <v>3318</v>
      </c>
      <c r="C205" s="20">
        <f>'Existing Homes'!C205+'New Homes'!C205</f>
        <v>8081</v>
      </c>
      <c r="D205" s="21">
        <f t="shared" si="13"/>
        <v>2.4375235653419804</v>
      </c>
      <c r="E205" s="20">
        <f>'Existing Homes'!E205+'New Homes'!E205</f>
        <v>4230</v>
      </c>
      <c r="F205" s="22">
        <f>SUM('Existing Homes'!F205,'New Homes'!F205)</f>
        <v>828926869</v>
      </c>
      <c r="G205" s="23">
        <f t="shared" si="11"/>
        <v>249827.26612417118</v>
      </c>
      <c r="H205" s="24">
        <v>216000</v>
      </c>
      <c r="I205" s="25">
        <f>('Existing Homes'!I205*'Existing Homes'!B205+'New Homes'!I205*'New Homes'!B205)/'Total Homes'!B205</f>
        <v>54.770644966847499</v>
      </c>
      <c r="J205" s="26">
        <f>('Existing Homes'!J205*'Existing Homes'!B205+'New Homes'!J205*'New Homes'!B205)/'Total Homes'!B205</f>
        <v>0.97763019891500891</v>
      </c>
      <c r="K205" s="27">
        <f t="shared" si="14"/>
        <v>10385</v>
      </c>
      <c r="L205" s="28">
        <f t="shared" si="12"/>
        <v>2480181429</v>
      </c>
      <c r="M205" s="30">
        <f t="shared" si="16"/>
        <v>13267</v>
      </c>
      <c r="N205" s="31">
        <f t="shared" si="15"/>
        <v>238823.44044294656</v>
      </c>
      <c r="O205" s="28">
        <v>205000</v>
      </c>
      <c r="P205" s="29">
        <f t="array" aca="1" ref="P205" ca="1">SUM(INDIRECT(ADDRESS(ROW()-MONTH($A205)+1,2)):$B205*INDIRECT(ADDRESS(ROW()-MONTH($A205)+1,9)):I205)/$K205</f>
        <v>59.269715936446801</v>
      </c>
      <c r="Q205" s="32">
        <f t="array" aca="1" ref="Q205" ca="1">SUM(INDIRECT(ADDRESS(ROW()-MONTH($A205)+1,2)):$B205*INDIRECT(ADDRESS(ROW()-MONTH($A205)+1,10)):J205)/$K205</f>
        <v>0.9658603755416465</v>
      </c>
    </row>
    <row r="206" spans="1:17" x14ac:dyDescent="0.25">
      <c r="A206" s="18">
        <v>43586</v>
      </c>
      <c r="B206" s="19">
        <f>'Existing Homes'!B206+'New Homes'!B206</f>
        <v>4269</v>
      </c>
      <c r="C206" s="20">
        <f>'Existing Homes'!C206+'New Homes'!C206</f>
        <v>8536</v>
      </c>
      <c r="D206" s="21">
        <f t="shared" si="13"/>
        <v>2.5792415772775343</v>
      </c>
      <c r="E206" s="20">
        <f>'Existing Homes'!E206+'New Homes'!E206</f>
        <v>4254</v>
      </c>
      <c r="F206" s="22">
        <f>SUM('Existing Homes'!F206,'New Homes'!F206)</f>
        <v>1093179756</v>
      </c>
      <c r="G206" s="23">
        <f t="shared" si="11"/>
        <v>256073.96486296557</v>
      </c>
      <c r="H206" s="24">
        <v>225000</v>
      </c>
      <c r="I206" s="25">
        <f>('Existing Homes'!I206*'Existing Homes'!B206+'New Homes'!I206*'New Homes'!B206)/'Total Homes'!B206</f>
        <v>48.001873975169829</v>
      </c>
      <c r="J206" s="26">
        <f>('Existing Homes'!J206*'Existing Homes'!B206+'New Homes'!J206*'New Homes'!B206)/'Total Homes'!B206</f>
        <v>0.98254579526821273</v>
      </c>
      <c r="K206" s="27">
        <f t="shared" si="14"/>
        <v>14654</v>
      </c>
      <c r="L206" s="28">
        <f t="shared" si="12"/>
        <v>3573361185</v>
      </c>
      <c r="M206" s="30">
        <f t="shared" si="16"/>
        <v>17521</v>
      </c>
      <c r="N206" s="31">
        <f t="shared" si="15"/>
        <v>243848.85935580728</v>
      </c>
      <c r="O206" s="28">
        <v>211750</v>
      </c>
      <c r="P206" s="29">
        <f t="array" aca="1" ref="P206" ca="1">SUM(INDIRECT(ADDRESS(ROW()-MONTH($A206)+1,2)):$B206*INDIRECT(ADDRESS(ROW()-MONTH($A206)+1,9)):I206)/$K206</f>
        <v>55.987170738364952</v>
      </c>
      <c r="Q206" s="32">
        <f t="array" aca="1" ref="Q206" ca="1">SUM(INDIRECT(ADDRESS(ROW()-MONTH($A206)+1,2)):$B206*INDIRECT(ADDRESS(ROW()-MONTH($A206)+1,10)):J206)/$K206</f>
        <v>0.97072116828169785</v>
      </c>
    </row>
    <row r="207" spans="1:17" x14ac:dyDescent="0.25">
      <c r="A207" s="18">
        <v>43617</v>
      </c>
      <c r="B207" s="19">
        <f>'Existing Homes'!B207+'New Homes'!B207</f>
        <v>4284</v>
      </c>
      <c r="C207" s="20">
        <f>'Existing Homes'!C207+'New Homes'!C207</f>
        <v>8815</v>
      </c>
      <c r="D207" s="21">
        <f t="shared" si="13"/>
        <v>2.6749949423427068</v>
      </c>
      <c r="E207" s="20">
        <f>'Existing Homes'!E207+'New Homes'!E207</f>
        <v>4024</v>
      </c>
      <c r="F207" s="22">
        <f>SUM('Existing Homes'!F207,'New Homes'!F207)</f>
        <v>1115575436</v>
      </c>
      <c r="G207" s="23">
        <f t="shared" si="11"/>
        <v>260405.09710550887</v>
      </c>
      <c r="H207" s="24">
        <v>230000</v>
      </c>
      <c r="I207" s="25">
        <f>('Existing Homes'!I207*'Existing Homes'!B207+'New Homes'!I207*'New Homes'!B207)/'Total Homes'!B207</f>
        <v>42.147058823529413</v>
      </c>
      <c r="J207" s="26">
        <f>('Existing Homes'!J207*'Existing Homes'!B207+'New Homes'!J207*'New Homes'!B207)/'Total Homes'!B207</f>
        <v>0.98091946778711481</v>
      </c>
      <c r="K207" s="27">
        <f t="shared" si="14"/>
        <v>18938</v>
      </c>
      <c r="L207" s="28">
        <f t="shared" si="12"/>
        <v>4688936621</v>
      </c>
      <c r="M207" s="30">
        <f t="shared" si="16"/>
        <v>21545</v>
      </c>
      <c r="N207" s="31">
        <f t="shared" si="15"/>
        <v>247594.07651283135</v>
      </c>
      <c r="O207" s="28">
        <v>215000</v>
      </c>
      <c r="P207" s="29">
        <f t="array" aca="1" ref="P207" ca="1">SUM(INDIRECT(ADDRESS(ROW()-MONTH($A207)+1,2)):$B207*INDIRECT(ADDRESS(ROW()-MONTH($A207)+1,9)):I207)/$K207</f>
        <v>52.856373429084378</v>
      </c>
      <c r="Q207" s="32">
        <f t="array" aca="1" ref="Q207" ca="1">SUM(INDIRECT(ADDRESS(ROW()-MONTH($A207)+1,2)):$B207*INDIRECT(ADDRESS(ROW()-MONTH($A207)+1,10)):J207)/$K207</f>
        <v>0.97302814447143327</v>
      </c>
    </row>
    <row r="208" spans="1:17" x14ac:dyDescent="0.25">
      <c r="A208" s="18">
        <v>43647</v>
      </c>
      <c r="B208" s="19">
        <f>'Existing Homes'!B208+'New Homes'!B208</f>
        <v>4213</v>
      </c>
      <c r="C208" s="20">
        <f>'Existing Homes'!C208+'New Homes'!C208</f>
        <v>8981</v>
      </c>
      <c r="D208" s="21">
        <f t="shared" si="13"/>
        <v>2.7197294705496393</v>
      </c>
      <c r="E208" s="20">
        <f>'Existing Homes'!E208+'New Homes'!E208</f>
        <v>3938</v>
      </c>
      <c r="F208" s="22">
        <f>SUM('Existing Homes'!F208,'New Homes'!F208)</f>
        <v>1079769970</v>
      </c>
      <c r="G208" s="23">
        <f t="shared" si="11"/>
        <v>256294.79468312368</v>
      </c>
      <c r="H208" s="24">
        <v>225000</v>
      </c>
      <c r="I208" s="25">
        <f>('Existing Homes'!I208*'Existing Homes'!B208+'New Homes'!I208*'New Homes'!B208)/'Total Homes'!B208</f>
        <v>40.958461903631616</v>
      </c>
      <c r="J208" s="26">
        <f>('Existing Homes'!J208*'Existing Homes'!B208+'New Homes'!J208*'New Homes'!B208)/'Total Homes'!B208</f>
        <v>0.97709185853311165</v>
      </c>
      <c r="K208" s="27">
        <f t="shared" si="14"/>
        <v>23151</v>
      </c>
      <c r="L208" s="28">
        <f t="shared" si="12"/>
        <v>5768706591</v>
      </c>
      <c r="M208" s="30">
        <f t="shared" si="16"/>
        <v>25483</v>
      </c>
      <c r="N208" s="31">
        <f t="shared" si="15"/>
        <v>249177.42607230789</v>
      </c>
      <c r="O208" s="28">
        <v>217500</v>
      </c>
      <c r="P208" s="29">
        <f t="array" aca="1" ref="P208" ca="1">SUM(INDIRECT(ADDRESS(ROW()-MONTH($A208)+1,2)):$B208*INDIRECT(ADDRESS(ROW()-MONTH($A208)+1,9)):I208)/$K208</f>
        <v>50.691201244006741</v>
      </c>
      <c r="Q208" s="32">
        <f t="array" aca="1" ref="Q208" ca="1">SUM(INDIRECT(ADDRESS(ROW()-MONTH($A208)+1,2)):$B208*INDIRECT(ADDRESS(ROW()-MONTH($A208)+1,10)):J208)/$K208</f>
        <v>0.9737676558248024</v>
      </c>
    </row>
    <row r="209" spans="1:17" x14ac:dyDescent="0.25">
      <c r="A209" s="18">
        <v>43678</v>
      </c>
      <c r="B209" s="19">
        <f>'Existing Homes'!B209+'New Homes'!B209</f>
        <v>4275</v>
      </c>
      <c r="C209" s="20">
        <f>'Existing Homes'!C209+'New Homes'!C209</f>
        <v>9493</v>
      </c>
      <c r="D209" s="21">
        <f t="shared" si="13"/>
        <v>2.8692038385008689</v>
      </c>
      <c r="E209" s="20">
        <f>'Existing Homes'!E209+'New Homes'!E209</f>
        <v>3806</v>
      </c>
      <c r="F209" s="22">
        <f>SUM('Existing Homes'!F209,'New Homes'!F209)</f>
        <v>1079638725</v>
      </c>
      <c r="G209" s="23">
        <f t="shared" si="11"/>
        <v>252547.0701754386</v>
      </c>
      <c r="H209" s="24">
        <v>224000</v>
      </c>
      <c r="I209" s="25">
        <f>('Existing Homes'!I209*'Existing Homes'!B209+'New Homes'!I209*'New Homes'!B209)/'Total Homes'!B209</f>
        <v>43.860350877192985</v>
      </c>
      <c r="J209" s="26">
        <f>('Existing Homes'!J209*'Existing Homes'!B209+'New Homes'!J209*'New Homes'!B209)/'Total Homes'!B209</f>
        <v>0.97106385964912278</v>
      </c>
      <c r="K209" s="27">
        <f t="shared" si="14"/>
        <v>27426</v>
      </c>
      <c r="L209" s="28">
        <f t="shared" si="12"/>
        <v>6848345316</v>
      </c>
      <c r="M209" s="30">
        <f t="shared" si="16"/>
        <v>29289</v>
      </c>
      <c r="N209" s="31">
        <f t="shared" si="15"/>
        <v>249702.66593743162</v>
      </c>
      <c r="O209" s="28">
        <v>218500</v>
      </c>
      <c r="P209" s="29">
        <f t="array" aca="1" ref="P209" ca="1">SUM(INDIRECT(ADDRESS(ROW()-MONTH($A209)+1,2)):$B209*INDIRECT(ADDRESS(ROW()-MONTH($A209)+1,9)):I209)/$K209</f>
        <v>49.626449354626999</v>
      </c>
      <c r="Q209" s="32">
        <f t="array" aca="1" ref="Q209" ca="1">SUM(INDIRECT(ADDRESS(ROW()-MONTH($A209)+1,2)):$B209*INDIRECT(ADDRESS(ROW()-MONTH($A209)+1,10)):J209)/$K209</f>
        <v>0.97334620433165608</v>
      </c>
    </row>
    <row r="210" spans="1:17" x14ac:dyDescent="0.25">
      <c r="A210" s="18">
        <v>43709</v>
      </c>
      <c r="B210" s="19">
        <f>'Existing Homes'!B210+'New Homes'!B210</f>
        <v>3449</v>
      </c>
      <c r="C210" s="20">
        <f>'Existing Homes'!C210+'New Homes'!C210</f>
        <v>9588</v>
      </c>
      <c r="D210" s="21">
        <f t="shared" si="13"/>
        <v>2.8836090225563908</v>
      </c>
      <c r="E210" s="20">
        <f>'Existing Homes'!E210+'New Homes'!E210</f>
        <v>3352</v>
      </c>
      <c r="F210" s="22">
        <f>SUM('Existing Homes'!F210,'New Homes'!F210)</f>
        <v>837299556</v>
      </c>
      <c r="G210" s="23">
        <f t="shared" si="11"/>
        <v>242765.89040301536</v>
      </c>
      <c r="H210" s="24">
        <v>208500</v>
      </c>
      <c r="I210" s="25">
        <f>('Existing Homes'!I210*'Existing Homes'!B210+'New Homes'!I210*'New Homes'!B210)/'Total Homes'!B210</f>
        <v>46.21252536967237</v>
      </c>
      <c r="J210" s="26">
        <f>('Existing Homes'!J210*'Existing Homes'!B210+'New Homes'!J210*'New Homes'!B210)/'Total Homes'!B210</f>
        <v>0.96282719628877944</v>
      </c>
      <c r="K210" s="27">
        <f t="shared" si="14"/>
        <v>30875</v>
      </c>
      <c r="L210" s="28">
        <f t="shared" si="12"/>
        <v>7685644872</v>
      </c>
      <c r="M210" s="30">
        <f t="shared" si="16"/>
        <v>32641</v>
      </c>
      <c r="N210" s="31">
        <f t="shared" si="15"/>
        <v>248927.76913360323</v>
      </c>
      <c r="O210" s="28">
        <v>217000</v>
      </c>
      <c r="P210" s="29">
        <f t="array" aca="1" ref="P210" ca="1">SUM(INDIRECT(ADDRESS(ROW()-MONTH($A210)+1,2)):$B210*INDIRECT(ADDRESS(ROW()-MONTH($A210)+1,9)):I210)/$K210</f>
        <v>49.245085020242918</v>
      </c>
      <c r="Q210" s="32">
        <f t="array" aca="1" ref="Q210" ca="1">SUM(INDIRECT(ADDRESS(ROW()-MONTH($A210)+1,2)):$B210*INDIRECT(ADDRESS(ROW()-MONTH($A210)+1,10)):J210)/$K210</f>
        <v>0.97217114170040486</v>
      </c>
    </row>
    <row r="211" spans="1:17" x14ac:dyDescent="0.25">
      <c r="A211" s="18">
        <v>43739</v>
      </c>
      <c r="B211" s="19">
        <f>'Existing Homes'!B211+'New Homes'!B211</f>
        <v>3560</v>
      </c>
      <c r="C211" s="20">
        <f>'Existing Homes'!C211+'New Homes'!C211</f>
        <v>9491</v>
      </c>
      <c r="D211" s="21">
        <f t="shared" si="13"/>
        <v>2.8415458696140314</v>
      </c>
      <c r="E211" s="20">
        <f>'Existing Homes'!E211+'New Homes'!E211</f>
        <v>3303</v>
      </c>
      <c r="F211" s="22">
        <f>SUM('Existing Homes'!F211,'New Homes'!F211)</f>
        <v>851535910</v>
      </c>
      <c r="G211" s="23">
        <f t="shared" si="11"/>
        <v>239195.48033707865</v>
      </c>
      <c r="H211" s="24">
        <v>207500</v>
      </c>
      <c r="I211" s="25">
        <f>('Existing Homes'!I211*'Existing Homes'!B211+'New Homes'!I211*'New Homes'!B211)/'Total Homes'!B211</f>
        <v>47.021910112359549</v>
      </c>
      <c r="J211" s="26">
        <f>('Existing Homes'!J211*'Existing Homes'!B211+'New Homes'!J211*'New Homes'!B211)/'Total Homes'!B211</f>
        <v>0.96500028089887635</v>
      </c>
      <c r="K211" s="27">
        <f t="shared" si="14"/>
        <v>34435</v>
      </c>
      <c r="L211" s="28">
        <f t="shared" si="12"/>
        <v>8537180782</v>
      </c>
      <c r="M211" s="30">
        <f t="shared" si="16"/>
        <v>35944</v>
      </c>
      <c r="N211" s="31">
        <f t="shared" si="15"/>
        <v>247921.61411354726</v>
      </c>
      <c r="O211" s="28">
        <v>215000</v>
      </c>
      <c r="P211" s="29">
        <f t="array" aca="1" ref="P211" ca="1">SUM(INDIRECT(ADDRESS(ROW()-MONTH($A211)+1,2)):$B211*INDIRECT(ADDRESS(ROW()-MONTH($A211)+1,9)):I211)/$K211</f>
        <v>49.015246115870482</v>
      </c>
      <c r="Q211" s="32">
        <f t="array" aca="1" ref="Q211" ca="1">SUM(INDIRECT(ADDRESS(ROW()-MONTH($A211)+1,2)):$B211*INDIRECT(ADDRESS(ROW()-MONTH($A211)+1,10)):J211)/$K211</f>
        <v>0.97142979526644391</v>
      </c>
    </row>
    <row r="212" spans="1:17" x14ac:dyDescent="0.25">
      <c r="A212" s="18">
        <v>43770</v>
      </c>
      <c r="B212" s="19">
        <f>'Existing Homes'!B212+'New Homes'!B212</f>
        <v>3075</v>
      </c>
      <c r="C212" s="20">
        <f>'Existing Homes'!C212+'New Homes'!C212</f>
        <v>9054</v>
      </c>
      <c r="D212" s="21">
        <f t="shared" si="13"/>
        <v>2.7145034353529045</v>
      </c>
      <c r="E212" s="20">
        <f>'Existing Homes'!E212+'New Homes'!E212</f>
        <v>2794</v>
      </c>
      <c r="F212" s="22">
        <f>SUM('Existing Homes'!F212,'New Homes'!F212)</f>
        <v>750913241</v>
      </c>
      <c r="G212" s="23">
        <f t="shared" ref="G212:G244" si="17">F212/B212</f>
        <v>244199.42796747969</v>
      </c>
      <c r="H212" s="24">
        <v>210000</v>
      </c>
      <c r="I212" s="25">
        <f>('Existing Homes'!I212*'Existing Homes'!B212+'New Homes'!I212*'New Homes'!B212)/'Total Homes'!B212</f>
        <v>48.823414634146339</v>
      </c>
      <c r="J212" s="26">
        <f>('Existing Homes'!J212*'Existing Homes'!B212+'New Homes'!J212*'New Homes'!B212)/'Total Homes'!B212</f>
        <v>0.96237398373983729</v>
      </c>
      <c r="K212" s="27">
        <f t="shared" si="14"/>
        <v>37510</v>
      </c>
      <c r="L212" s="28">
        <f t="shared" ref="L212:L265" si="18">IF(MONTH(A212)=1,F212,F212+L211)</f>
        <v>9288094023</v>
      </c>
      <c r="M212" s="30">
        <f t="shared" si="16"/>
        <v>38738</v>
      </c>
      <c r="N212" s="31">
        <f t="shared" si="15"/>
        <v>247616.47621967475</v>
      </c>
      <c r="O212" s="28">
        <v>215000</v>
      </c>
      <c r="P212" s="29">
        <f t="array" aca="1" ref="P212" ca="1">SUM(INDIRECT(ADDRESS(ROW()-MONTH($A212)+1,2)):$B212*INDIRECT(ADDRESS(ROW()-MONTH($A212)+1,9)):I212)/$K212</f>
        <v>48.999520127965873</v>
      </c>
      <c r="Q212" s="32">
        <f t="array" aca="1" ref="Q212" ca="1">SUM(INDIRECT(ADDRESS(ROW()-MONTH($A212)+1,2)):$B212*INDIRECT(ADDRESS(ROW()-MONTH($A212)+1,10)):J212)/$K212</f>
        <v>0.97068741668888303</v>
      </c>
    </row>
    <row r="213" spans="1:17" x14ac:dyDescent="0.25">
      <c r="A213" s="18">
        <v>43800</v>
      </c>
      <c r="B213" s="19">
        <f>'Existing Homes'!B213+'New Homes'!B213</f>
        <v>3167</v>
      </c>
      <c r="C213" s="20">
        <f>'Existing Homes'!C213+'New Homes'!C213</f>
        <v>7904</v>
      </c>
      <c r="D213" s="21">
        <f t="shared" si="13"/>
        <v>2.3317353787152446</v>
      </c>
      <c r="E213" s="20">
        <f>'Existing Homes'!E213+'New Homes'!E213</f>
        <v>2161</v>
      </c>
      <c r="F213" s="22">
        <f>SUM('Existing Homes'!F213,'New Homes'!F213)</f>
        <v>781650187</v>
      </c>
      <c r="G213" s="23">
        <f t="shared" si="17"/>
        <v>246810.92106094095</v>
      </c>
      <c r="H213" s="24">
        <v>215000</v>
      </c>
      <c r="I213" s="25">
        <f>('Existing Homes'!I213*'Existing Homes'!B213+'New Homes'!I213*'New Homes'!B213)/'Total Homes'!B213</f>
        <v>53.60814651089359</v>
      </c>
      <c r="J213" s="26">
        <f>('Existing Homes'!J213*'Existing Homes'!B213+'New Homes'!J213*'New Homes'!B213)/'Total Homes'!B213</f>
        <v>0.95829681086201446</v>
      </c>
      <c r="K213" s="27">
        <f t="shared" si="14"/>
        <v>40677</v>
      </c>
      <c r="L213" s="28">
        <f t="shared" si="18"/>
        <v>10069744210</v>
      </c>
      <c r="M213" s="30">
        <f t="shared" si="16"/>
        <v>40899</v>
      </c>
      <c r="N213" s="31">
        <f t="shared" si="15"/>
        <v>247553.75789758339</v>
      </c>
      <c r="O213" s="28">
        <v>215000</v>
      </c>
      <c r="P213" s="29">
        <f t="array" aca="1" ref="P213" ca="1">SUM(INDIRECT(ADDRESS(ROW()-MONTH($A213)+1,2)):$B213*INDIRECT(ADDRESS(ROW()-MONTH($A213)+1,9)):I213)/$K213</f>
        <v>49.358335177127124</v>
      </c>
      <c r="Q213" s="32">
        <f t="array" aca="1" ref="Q213" ca="1">SUM(INDIRECT(ADDRESS(ROW()-MONTH($A213)+1,2)):$B213*INDIRECT(ADDRESS(ROW()-MONTH($A213)+1,10)):J213)/$K213</f>
        <v>0.96972271799788579</v>
      </c>
    </row>
    <row r="214" spans="1:17" x14ac:dyDescent="0.25">
      <c r="A214" s="18">
        <v>43831</v>
      </c>
      <c r="B214" s="19">
        <f>'Existing Homes'!B214+'New Homes'!B214</f>
        <v>2248</v>
      </c>
      <c r="C214" s="20">
        <f>'Existing Homes'!C214+'New Homes'!C214</f>
        <v>7625</v>
      </c>
      <c r="D214" s="21">
        <f t="shared" ref="D214:D244" si="19">C214/AVERAGE(B203:B214)</f>
        <v>2.2367263127016721</v>
      </c>
      <c r="E214" s="20">
        <f>'Existing Homes'!E214+'New Homes'!E214</f>
        <v>2861</v>
      </c>
      <c r="F214" s="22">
        <f>SUM('Existing Homes'!F214,'New Homes'!F214)</f>
        <v>530459432</v>
      </c>
      <c r="G214" s="23">
        <f t="shared" si="17"/>
        <v>235969.49822064058</v>
      </c>
      <c r="H214" s="24">
        <v>208000</v>
      </c>
      <c r="I214" s="25">
        <f>('Existing Homes'!I214*'Existing Homes'!B214+'New Homes'!I214*'New Homes'!B214)/'Total Homes'!B214</f>
        <v>62.840302491103202</v>
      </c>
      <c r="J214" s="26">
        <f>('Existing Homes'!J214*'Existing Homes'!B214+'New Homes'!J214*'New Homes'!B214)/'Total Homes'!B214</f>
        <v>0.95179492882562267</v>
      </c>
      <c r="K214" s="27">
        <f t="shared" ref="K214:K276" si="20">IF(MONTH(A214)=1,B214,SUM(B214,K213))</f>
        <v>2248</v>
      </c>
      <c r="L214" s="28">
        <f t="shared" si="18"/>
        <v>530459432</v>
      </c>
      <c r="M214" s="30">
        <f t="shared" si="16"/>
        <v>2861</v>
      </c>
      <c r="N214" s="31">
        <f t="shared" si="15"/>
        <v>235969.49822064058</v>
      </c>
      <c r="O214" s="28">
        <v>208000</v>
      </c>
      <c r="P214" s="29">
        <f t="array" aca="1" ref="P214" ca="1">SUM(INDIRECT(ADDRESS(ROW()-MONTH($A214)+1,2)):$B214*INDIRECT(ADDRESS(ROW()-MONTH($A214)+1,9)):I214)/$K214</f>
        <v>62.840302491103202</v>
      </c>
      <c r="Q214" s="32">
        <f t="array" aca="1" ref="Q214" ca="1">SUM(INDIRECT(ADDRESS(ROW()-MONTH($A214)+1,2)):$B214*INDIRECT(ADDRESS(ROW()-MONTH($A214)+1,10)):J214)/$K214</f>
        <v>0.95179492882562267</v>
      </c>
    </row>
    <row r="215" spans="1:17" x14ac:dyDescent="0.25">
      <c r="A215" s="18">
        <v>43862</v>
      </c>
      <c r="B215" s="19">
        <f>'Existing Homes'!B215+'New Homes'!B215</f>
        <v>2339</v>
      </c>
      <c r="C215" s="20">
        <f>'Existing Homes'!C215+'New Homes'!C215</f>
        <v>7211</v>
      </c>
      <c r="D215" s="21">
        <f t="shared" si="19"/>
        <v>2.1073498611855244</v>
      </c>
      <c r="E215" s="20">
        <f>'Existing Homes'!E215+'New Homes'!E215</f>
        <v>3200</v>
      </c>
      <c r="F215" s="22">
        <f>SUM('Existing Homes'!F215,'New Homes'!F215)</f>
        <v>553780489</v>
      </c>
      <c r="G215" s="23">
        <f t="shared" si="17"/>
        <v>236759.50790936296</v>
      </c>
      <c r="H215" s="24">
        <v>213500</v>
      </c>
      <c r="I215" s="25">
        <f>('Existing Homes'!I215*'Existing Homes'!B215+'New Homes'!I215*'New Homes'!B215)/'Total Homes'!B215</f>
        <v>62.9401453612655</v>
      </c>
      <c r="J215" s="26">
        <f>('Existing Homes'!J215*'Existing Homes'!B215+'New Homes'!J215*'New Homes'!B215)/'Total Homes'!B215</f>
        <v>0.95855793073963236</v>
      </c>
      <c r="K215" s="27">
        <f t="shared" si="20"/>
        <v>4587</v>
      </c>
      <c r="L215" s="28">
        <f t="shared" si="18"/>
        <v>1084239921</v>
      </c>
      <c r="M215" s="30">
        <f t="shared" si="16"/>
        <v>6061</v>
      </c>
      <c r="N215" s="31">
        <f t="shared" si="15"/>
        <v>236372.33943754088</v>
      </c>
      <c r="O215" s="28">
        <v>209900</v>
      </c>
      <c r="P215" s="29">
        <f t="array" aca="1" ref="P215" ca="1">SUM(INDIRECT(ADDRESS(ROW()-MONTH($A215)+1,2)):$B215*INDIRECT(ADDRESS(ROW()-MONTH($A215)+1,9)):I215)/$K215</f>
        <v>62.891214301286247</v>
      </c>
      <c r="Q215" s="32">
        <f t="array" aca="1" ref="Q215" ca="1">SUM(INDIRECT(ADDRESS(ROW()-MONTH($A215)+1,2)):$B215*INDIRECT(ADDRESS(ROW()-MONTH($A215)+1,10)):J215)/$K215</f>
        <v>0.9552435142794854</v>
      </c>
    </row>
    <row r="216" spans="1:17" x14ac:dyDescent="0.25">
      <c r="A216" s="18">
        <v>43891</v>
      </c>
      <c r="B216" s="19">
        <f>'Existing Homes'!B216+'New Homes'!B216</f>
        <v>3155</v>
      </c>
      <c r="C216" s="20">
        <f>'Existing Homes'!C216+'New Homes'!C216</f>
        <v>7161</v>
      </c>
      <c r="D216" s="21">
        <f t="shared" si="19"/>
        <v>2.0780615206035984</v>
      </c>
      <c r="E216" s="20">
        <f>'Existing Homes'!E216+'New Homes'!E216</f>
        <v>3632</v>
      </c>
      <c r="F216" s="22">
        <f>SUM('Existing Homes'!F216,'New Homes'!F216)</f>
        <v>803095015</v>
      </c>
      <c r="G216" s="23">
        <f t="shared" si="17"/>
        <v>254546.7559429477</v>
      </c>
      <c r="H216" s="24">
        <v>225000</v>
      </c>
      <c r="I216" s="25">
        <f>('Existing Homes'!I216*'Existing Homes'!B216+'New Homes'!I216*'New Homes'!B216)/'Total Homes'!B216</f>
        <v>60.316957210776543</v>
      </c>
      <c r="J216" s="26">
        <f>('Existing Homes'!J216*'Existing Homes'!B216+'New Homes'!J216*'New Homes'!B216)/'Total Homes'!B216</f>
        <v>0.9744500792393026</v>
      </c>
      <c r="K216" s="27">
        <f t="shared" si="20"/>
        <v>7742</v>
      </c>
      <c r="L216" s="28">
        <f t="shared" si="18"/>
        <v>1887334936</v>
      </c>
      <c r="M216" s="30">
        <f t="shared" si="16"/>
        <v>9693</v>
      </c>
      <c r="N216" s="31">
        <f t="shared" si="15"/>
        <v>243778.73107724101</v>
      </c>
      <c r="O216" s="28">
        <v>216000</v>
      </c>
      <c r="P216" s="29">
        <f t="array" aca="1" ref="P216" ca="1">SUM(INDIRECT(ADDRESS(ROW()-MONTH($A216)+1,2)):$B216*INDIRECT(ADDRESS(ROW()-MONTH($A216)+1,9)):I216)/$K216</f>
        <v>61.842159648669593</v>
      </c>
      <c r="Q216" s="32">
        <f t="array" aca="1" ref="Q216" ca="1">SUM(INDIRECT(ADDRESS(ROW()-MONTH($A216)+1,2)):$B216*INDIRECT(ADDRESS(ROW()-MONTH($A216)+1,10)):J216)/$K216</f>
        <v>0.96307052441229635</v>
      </c>
    </row>
    <row r="217" spans="1:17" x14ac:dyDescent="0.25">
      <c r="A217" s="18">
        <v>43922</v>
      </c>
      <c r="B217" s="19">
        <f>'Existing Homes'!B217+'New Homes'!B217</f>
        <v>3227</v>
      </c>
      <c r="C217" s="20">
        <f>'Existing Homes'!C217+'New Homes'!C217</f>
        <v>5376</v>
      </c>
      <c r="D217" s="21">
        <f t="shared" si="19"/>
        <v>1.5635103366375027</v>
      </c>
      <c r="E217" s="20">
        <f>'Existing Homes'!E217+'New Homes'!E217</f>
        <v>3352</v>
      </c>
      <c r="F217" s="22">
        <f>SUM('Existing Homes'!F217,'New Homes'!F217)</f>
        <v>827272840</v>
      </c>
      <c r="G217" s="23">
        <f t="shared" si="17"/>
        <v>256359.72730089867</v>
      </c>
      <c r="H217" s="24">
        <v>228000</v>
      </c>
      <c r="I217" s="25">
        <f>('Existing Homes'!I217*'Existing Homes'!B217+'New Homes'!I217*'New Homes'!B217)/'Total Homes'!B217</f>
        <v>50.348621010226218</v>
      </c>
      <c r="J217" s="26">
        <f>('Existing Homes'!J217*'Existing Homes'!B217+'New Homes'!J217*'New Homes'!B217)/'Total Homes'!B217</f>
        <v>0.98277812209482485</v>
      </c>
      <c r="K217" s="27">
        <f t="shared" si="20"/>
        <v>10969</v>
      </c>
      <c r="L217" s="28">
        <f t="shared" si="18"/>
        <v>2714607776</v>
      </c>
      <c r="M217" s="30">
        <f t="shared" si="16"/>
        <v>13045</v>
      </c>
      <c r="N217" s="31">
        <f t="shared" si="15"/>
        <v>247479.96863889141</v>
      </c>
      <c r="O217" s="28">
        <v>220000</v>
      </c>
      <c r="P217" s="29">
        <f t="array" aca="1" ref="P217" ca="1">SUM(INDIRECT(ADDRESS(ROW()-MONTH($A217)+1,2)):$B217*INDIRECT(ADDRESS(ROW()-MONTH($A217)+1,9)):I217)/$K217</f>
        <v>58.460844197283251</v>
      </c>
      <c r="Q217" s="32">
        <f t="array" aca="1" ref="Q217" ca="1">SUM(INDIRECT(ADDRESS(ROW()-MONTH($A217)+1,2)):$B217*INDIRECT(ADDRESS(ROW()-MONTH($A217)+1,10)):J217)/$K217</f>
        <v>0.96886835627677981</v>
      </c>
    </row>
    <row r="218" spans="1:17" x14ac:dyDescent="0.25">
      <c r="A218" s="18">
        <v>43952</v>
      </c>
      <c r="B218" s="19">
        <f>'Existing Homes'!B218+'New Homes'!B218</f>
        <v>3393</v>
      </c>
      <c r="C218" s="20">
        <f>'Existing Homes'!C218+'New Homes'!C218</f>
        <v>5021</v>
      </c>
      <c r="D218" s="21">
        <f t="shared" si="19"/>
        <v>1.4919400767611737</v>
      </c>
      <c r="E218" s="20">
        <f>'Existing Homes'!E218+'New Homes'!E218</f>
        <v>4503</v>
      </c>
      <c r="F218" s="22">
        <f>SUM('Existing Homes'!F218,'New Homes'!F218)</f>
        <v>872927595</v>
      </c>
      <c r="G218" s="23">
        <f t="shared" si="17"/>
        <v>257273.09018567638</v>
      </c>
      <c r="H218" s="24">
        <v>229000</v>
      </c>
      <c r="I218" s="25">
        <f>('Existing Homes'!I218*'Existing Homes'!B218+'New Homes'!I218*'New Homes'!B218)/'Total Homes'!B218</f>
        <v>45.731211317418214</v>
      </c>
      <c r="J218" s="26">
        <f>('Existing Homes'!J218*'Existing Homes'!B218+'New Homes'!J218*'New Homes'!B218)/'Total Homes'!B218</f>
        <v>0.98317948717948711</v>
      </c>
      <c r="K218" s="27">
        <f t="shared" si="20"/>
        <v>14362</v>
      </c>
      <c r="L218" s="28">
        <f t="shared" si="18"/>
        <v>3587535371</v>
      </c>
      <c r="M218" s="30">
        <f t="shared" si="16"/>
        <v>17548</v>
      </c>
      <c r="N218" s="31">
        <f t="shared" ref="N218:N265" si="21">L218/K218</f>
        <v>249793.5782620805</v>
      </c>
      <c r="O218" s="28">
        <v>221000</v>
      </c>
      <c r="P218" s="29">
        <f t="array" aca="1" ref="P218" ca="1">SUM(INDIRECT(ADDRESS(ROW()-MONTH($A218)+1,2)):$B218*INDIRECT(ADDRESS(ROW()-MONTH($A218)+1,9)):I218)/$K218</f>
        <v>55.453488372093027</v>
      </c>
      <c r="Q218" s="32">
        <f t="array" aca="1" ref="Q218" ca="1">SUM(INDIRECT(ADDRESS(ROW()-MONTH($A218)+1,2)):$B218*INDIRECT(ADDRESS(ROW()-MONTH($A218)+1,10)):J218)/$K218</f>
        <v>0.97224933853223772</v>
      </c>
    </row>
    <row r="219" spans="1:17" x14ac:dyDescent="0.25">
      <c r="A219" s="18">
        <v>43983</v>
      </c>
      <c r="B219" s="19">
        <f>'Existing Homes'!B219+'New Homes'!B219</f>
        <v>4362</v>
      </c>
      <c r="C219" s="20">
        <f>'Existing Homes'!C219+'New Homes'!C219</f>
        <v>4703</v>
      </c>
      <c r="D219" s="21">
        <f t="shared" si="19"/>
        <v>1.3947557027407755</v>
      </c>
      <c r="E219" s="20">
        <f>'Existing Homes'!E219+'New Homes'!E219</f>
        <v>4729</v>
      </c>
      <c r="F219" s="22">
        <f>SUM('Existing Homes'!F219,'New Homes'!F219)</f>
        <v>1198893934</v>
      </c>
      <c r="G219" s="23">
        <f t="shared" si="17"/>
        <v>274849.59513984411</v>
      </c>
      <c r="H219" s="24">
        <v>244450</v>
      </c>
      <c r="I219" s="25">
        <f>('Existing Homes'!I219*'Existing Homes'!B219+'New Homes'!I219*'New Homes'!B219)/'Total Homes'!B219</f>
        <v>45.654745529573589</v>
      </c>
      <c r="J219" s="26">
        <f>('Existing Homes'!J219*'Existing Homes'!B219+'New Homes'!J219*'New Homes'!B219)/'Total Homes'!B219</f>
        <v>0.98653094910591466</v>
      </c>
      <c r="K219" s="27">
        <f t="shared" si="20"/>
        <v>18724</v>
      </c>
      <c r="L219" s="28">
        <f t="shared" si="18"/>
        <v>4786429305</v>
      </c>
      <c r="M219" s="30">
        <f t="shared" si="16"/>
        <v>22277</v>
      </c>
      <c r="N219" s="31">
        <f t="shared" si="21"/>
        <v>255630.70417645804</v>
      </c>
      <c r="O219" s="28">
        <v>226000</v>
      </c>
      <c r="P219" s="29">
        <f t="array" aca="1" ref="P219" ca="1">SUM(INDIRECT(ADDRESS(ROW()-MONTH($A219)+1,2)):$B219*INDIRECT(ADDRESS(ROW()-MONTH($A219)+1,9)):I219)/$K219</f>
        <v>53.170743430890838</v>
      </c>
      <c r="Q219" s="32">
        <f t="array" aca="1" ref="Q219" ca="1">SUM(INDIRECT(ADDRESS(ROW()-MONTH($A219)+1,2)):$B219*INDIRECT(ADDRESS(ROW()-MONTH($A219)+1,10)):J219)/$K219</f>
        <v>0.97557642597735528</v>
      </c>
    </row>
    <row r="220" spans="1:17" x14ac:dyDescent="0.25">
      <c r="A220" s="18">
        <v>44013</v>
      </c>
      <c r="B220" s="19">
        <f>'Existing Homes'!B220+'New Homes'!B220</f>
        <v>4816</v>
      </c>
      <c r="C220" s="20">
        <f>'Existing Homes'!C220+'New Homes'!C220</f>
        <v>4872</v>
      </c>
      <c r="D220" s="21">
        <f t="shared" si="19"/>
        <v>1.4236594749914773</v>
      </c>
      <c r="E220" s="20">
        <f>'Existing Homes'!E220+'New Homes'!E220</f>
        <v>4453</v>
      </c>
      <c r="F220" s="22">
        <f>SUM('Existing Homes'!F220,'New Homes'!F220)</f>
        <v>1360435550</v>
      </c>
      <c r="G220" s="23">
        <f t="shared" si="17"/>
        <v>282482.4647009967</v>
      </c>
      <c r="H220" s="24">
        <v>248000</v>
      </c>
      <c r="I220" s="25">
        <f>('Existing Homes'!I220*'Existing Homes'!B220+'New Homes'!I220*'New Homes'!B220)/'Total Homes'!B220</f>
        <v>41.932308970099669</v>
      </c>
      <c r="J220" s="26">
        <f>('Existing Homes'!J220*'Existing Homes'!B220+'New Homes'!J220*'New Homes'!B220)/'Total Homes'!B220</f>
        <v>0.99132578903654489</v>
      </c>
      <c r="K220" s="27">
        <f t="shared" si="20"/>
        <v>23540</v>
      </c>
      <c r="L220" s="28">
        <f t="shared" si="18"/>
        <v>6146864855</v>
      </c>
      <c r="M220" s="30">
        <f t="shared" si="16"/>
        <v>26730</v>
      </c>
      <c r="N220" s="31">
        <f t="shared" si="21"/>
        <v>261124.25042480882</v>
      </c>
      <c r="O220" s="28">
        <v>230000</v>
      </c>
      <c r="P220" s="29">
        <f t="array" aca="1" ref="P220" ca="1">SUM(INDIRECT(ADDRESS(ROW()-MONTH($A220)+1,2)):$B220*INDIRECT(ADDRESS(ROW()-MONTH($A220)+1,9)):I220)/$K220</f>
        <v>50.871495327102807</v>
      </c>
      <c r="Q220" s="32">
        <f t="array" aca="1" ref="Q220" ca="1">SUM(INDIRECT(ADDRESS(ROW()-MONTH($A220)+1,2)):$B220*INDIRECT(ADDRESS(ROW()-MONTH($A220)+1,10)):J220)/$K220</f>
        <v>0.97879855564995744</v>
      </c>
    </row>
    <row r="221" spans="1:17" x14ac:dyDescent="0.25">
      <c r="A221" s="18">
        <v>44044</v>
      </c>
      <c r="B221" s="19">
        <f>'Existing Homes'!B221+'New Homes'!B221</f>
        <v>4260</v>
      </c>
      <c r="C221" s="20">
        <f>'Existing Homes'!C221+'New Homes'!C221</f>
        <v>4554</v>
      </c>
      <c r="D221" s="21">
        <f t="shared" si="19"/>
        <v>1.3312221383157536</v>
      </c>
      <c r="E221" s="20">
        <f>'Existing Homes'!E221+'New Homes'!E221</f>
        <v>4673</v>
      </c>
      <c r="F221" s="22">
        <f>SUM('Existing Homes'!F221,'New Homes'!F221)</f>
        <v>1207584474</v>
      </c>
      <c r="G221" s="23">
        <f t="shared" si="17"/>
        <v>283470.53380281688</v>
      </c>
      <c r="H221" s="24">
        <v>247000</v>
      </c>
      <c r="I221" s="25">
        <f>('Existing Homes'!I221*'Existing Homes'!B221+'New Homes'!I221*'New Homes'!B221)/'Total Homes'!B221</f>
        <v>38.938497652582157</v>
      </c>
      <c r="J221" s="26">
        <f>('Existing Homes'!J221*'Existing Homes'!B221+'New Homes'!J221*'New Homes'!B221)/'Total Homes'!B221</f>
        <v>0.99452934272300464</v>
      </c>
      <c r="K221" s="27">
        <f t="shared" si="20"/>
        <v>27800</v>
      </c>
      <c r="L221" s="28">
        <f t="shared" si="18"/>
        <v>7354449329</v>
      </c>
      <c r="M221" s="30">
        <f t="shared" si="16"/>
        <v>31403</v>
      </c>
      <c r="N221" s="31">
        <f t="shared" si="21"/>
        <v>264548.53701438848</v>
      </c>
      <c r="O221" s="28">
        <v>234000</v>
      </c>
      <c r="P221" s="29">
        <f t="array" aca="1" ref="P221" ca="1">SUM(INDIRECT(ADDRESS(ROW()-MONTH($A221)+1,2)):$B221*INDIRECT(ADDRESS(ROW()-MONTH($A221)+1,9)):I221)/$K221</f>
        <v>49.042913669064745</v>
      </c>
      <c r="Q221" s="32">
        <f t="array" aca="1" ref="Q221" ca="1">SUM(INDIRECT(ADDRESS(ROW()-MONTH($A221)+1,2)):$B221*INDIRECT(ADDRESS(ROW()-MONTH($A221)+1,10)):J221)/$K221</f>
        <v>0.98120910071942435</v>
      </c>
    </row>
    <row r="222" spans="1:17" x14ac:dyDescent="0.25">
      <c r="A222" s="18">
        <v>44075</v>
      </c>
      <c r="B222" s="19">
        <f>'Existing Homes'!B222+'New Homes'!B222</f>
        <v>4361</v>
      </c>
      <c r="C222" s="20">
        <f>'Existing Homes'!C222+'New Homes'!C222</f>
        <v>4884</v>
      </c>
      <c r="D222" s="21">
        <f t="shared" si="19"/>
        <v>1.3966589614660534</v>
      </c>
      <c r="E222" s="20">
        <f>'Existing Homes'!E222+'New Homes'!E222</f>
        <v>4024</v>
      </c>
      <c r="F222" s="22">
        <f>SUM('Existing Homes'!F222,'New Homes'!F222)</f>
        <v>1246959459</v>
      </c>
      <c r="G222" s="23">
        <f t="shared" si="17"/>
        <v>285934.2946571887</v>
      </c>
      <c r="H222" s="24">
        <v>250000</v>
      </c>
      <c r="I222" s="25">
        <f>('Existing Homes'!I222*'Existing Homes'!B222+'New Homes'!I222*'New Homes'!B222)/'Total Homes'!B222</f>
        <v>36.87158908507223</v>
      </c>
      <c r="J222" s="26">
        <f>('Existing Homes'!J222*'Existing Homes'!B222+'New Homes'!J222*'New Homes'!B222)/'Total Homes'!B222</f>
        <v>0.99116234808530146</v>
      </c>
      <c r="K222" s="27">
        <f t="shared" si="20"/>
        <v>32161</v>
      </c>
      <c r="L222" s="28">
        <f t="shared" si="18"/>
        <v>8601408788</v>
      </c>
      <c r="M222" s="30">
        <f t="shared" si="16"/>
        <v>35427</v>
      </c>
      <c r="N222" s="31">
        <f t="shared" si="21"/>
        <v>267448.42473803676</v>
      </c>
      <c r="O222" s="28">
        <v>235000</v>
      </c>
      <c r="P222" s="29">
        <f t="array" aca="1" ref="P222" ca="1">SUM(INDIRECT(ADDRESS(ROW()-MONTH($A222)+1,2)):$B222*INDIRECT(ADDRESS(ROW()-MONTH($A222)+1,9)):I222)/$K222</f>
        <v>47.3924940144896</v>
      </c>
      <c r="Q222" s="32">
        <f t="array" aca="1" ref="Q222" ca="1">SUM(INDIRECT(ADDRESS(ROW()-MONTH($A222)+1,2)):$B222*INDIRECT(ADDRESS(ROW()-MONTH($A222)+1,10)):J222)/$K222</f>
        <v>0.98255875128260928</v>
      </c>
    </row>
    <row r="223" spans="1:17" x14ac:dyDescent="0.25">
      <c r="A223" s="18">
        <v>44105</v>
      </c>
      <c r="B223" s="19">
        <f>'Existing Homes'!B223+'New Homes'!B223</f>
        <v>4279</v>
      </c>
      <c r="C223" s="20">
        <f>'Existing Homes'!C223+'New Homes'!C223</f>
        <v>5086</v>
      </c>
      <c r="D223" s="21">
        <f t="shared" si="19"/>
        <v>1.4299236211986317</v>
      </c>
      <c r="E223" s="20">
        <f>'Existing Homes'!E223+'New Homes'!E223</f>
        <v>4079</v>
      </c>
      <c r="F223" s="22">
        <f>SUM('Existing Homes'!F223,'New Homes'!F223)</f>
        <v>1205560643</v>
      </c>
      <c r="G223" s="23">
        <f t="shared" si="17"/>
        <v>281738.8742696892</v>
      </c>
      <c r="H223" s="24">
        <v>245000</v>
      </c>
      <c r="I223" s="25">
        <f>('Existing Homes'!I223*'Existing Homes'!B223+'New Homes'!I223*'New Homes'!B223)/'Total Homes'!B223</f>
        <v>31.343070810937135</v>
      </c>
      <c r="J223" s="26">
        <f>('Existing Homes'!J223*'Existing Homes'!B223+'New Homes'!J223*'New Homes'!B223)/'Total Homes'!B223</f>
        <v>0.99188034587520435</v>
      </c>
      <c r="K223" s="27">
        <f t="shared" si="20"/>
        <v>36440</v>
      </c>
      <c r="L223" s="28">
        <f t="shared" si="18"/>
        <v>9806969431</v>
      </c>
      <c r="M223" s="30">
        <f t="shared" si="16"/>
        <v>39506</v>
      </c>
      <c r="N223" s="31">
        <f t="shared" si="21"/>
        <v>269126.49371569703</v>
      </c>
      <c r="O223" s="28">
        <v>236000</v>
      </c>
      <c r="P223" s="29">
        <f t="array" aca="1" ref="P223" ca="1">SUM(INDIRECT(ADDRESS(ROW()-MONTH($A223)+1,2)):$B223*INDIRECT(ADDRESS(ROW()-MONTH($A223)+1,9)):I223)/$K223</f>
        <v>45.507875960482984</v>
      </c>
      <c r="Q223" s="32">
        <f t="array" aca="1" ref="Q223" ca="1">SUM(INDIRECT(ADDRESS(ROW()-MONTH($A223)+1,2)):$B223*INDIRECT(ADDRESS(ROW()-MONTH($A223)+1,10)):J223)/$K223</f>
        <v>0.9836533479692644</v>
      </c>
    </row>
    <row r="224" spans="1:17" x14ac:dyDescent="0.25">
      <c r="A224" s="18">
        <v>44136</v>
      </c>
      <c r="B224" s="19">
        <f>'Existing Homes'!B224+'New Homes'!B224</f>
        <v>3664</v>
      </c>
      <c r="C224" s="20">
        <f>'Existing Homes'!C224+'New Homes'!C224</f>
        <v>4849</v>
      </c>
      <c r="D224" s="21">
        <v>1.4</v>
      </c>
      <c r="E224" s="20">
        <f>'Existing Homes'!E224+'New Homes'!E224</f>
        <v>3212</v>
      </c>
      <c r="F224" s="22">
        <f>SUM('Existing Homes'!F224,'New Homes'!F224)</f>
        <v>1051947152</v>
      </c>
      <c r="G224" s="23">
        <f t="shared" si="17"/>
        <v>287103.48034934496</v>
      </c>
      <c r="H224" s="24">
        <v>242000</v>
      </c>
      <c r="I224" s="25">
        <v>34</v>
      </c>
      <c r="J224" s="26">
        <v>0.98799999999999999</v>
      </c>
      <c r="K224" s="27">
        <v>40575</v>
      </c>
      <c r="L224" s="28">
        <f t="shared" si="18"/>
        <v>10858916583</v>
      </c>
      <c r="M224" s="30">
        <f t="shared" si="16"/>
        <v>42718</v>
      </c>
      <c r="N224" s="31">
        <f t="shared" si="21"/>
        <v>267625.79378927912</v>
      </c>
      <c r="O224" s="28">
        <v>235000</v>
      </c>
      <c r="P224" s="29">
        <v>45</v>
      </c>
      <c r="Q224" s="32">
        <v>0.98299999999999998</v>
      </c>
    </row>
    <row r="225" spans="1:17" x14ac:dyDescent="0.25">
      <c r="A225" s="18">
        <v>44166</v>
      </c>
      <c r="B225" s="19">
        <f>'Existing Homes'!B225+'New Homes'!B225</f>
        <v>3811</v>
      </c>
      <c r="C225" s="20">
        <v>4685</v>
      </c>
      <c r="D225" s="21">
        <f t="shared" si="19"/>
        <v>1.2802003871114653</v>
      </c>
      <c r="E225" s="20">
        <f>'Existing Homes'!E225+'New Homes'!E225</f>
        <v>2669</v>
      </c>
      <c r="F225" s="22">
        <f>SUM('Existing Homes'!F225,'New Homes'!F225)</f>
        <v>1073585038</v>
      </c>
      <c r="G225" s="23">
        <f t="shared" si="17"/>
        <v>281706.9110469693</v>
      </c>
      <c r="H225" s="24">
        <v>235000</v>
      </c>
      <c r="I225" s="25">
        <f>('Existing Homes'!I225*'Existing Homes'!B225+'New Homes'!I225*'New Homes'!B225)/'Total Homes'!B225</f>
        <v>32.263972710574649</v>
      </c>
      <c r="J225" s="26">
        <f>('Existing Homes'!J225*'Existing Homes'!B225+'New Homes'!J225*'New Homes'!B225)/'Total Homes'!B225</f>
        <v>0.98452348464969819</v>
      </c>
      <c r="K225" s="27">
        <v>44435</v>
      </c>
      <c r="L225" s="28">
        <f t="shared" si="18"/>
        <v>11932501621</v>
      </c>
      <c r="M225" s="30">
        <f t="shared" si="16"/>
        <v>45387</v>
      </c>
      <c r="N225" s="31">
        <f t="shared" si="21"/>
        <v>268538.35087206028</v>
      </c>
      <c r="O225" s="28">
        <v>235000</v>
      </c>
      <c r="P225" s="29">
        <v>44</v>
      </c>
      <c r="Q225" s="32">
        <v>0.98299999999999998</v>
      </c>
    </row>
    <row r="226" spans="1:17" x14ac:dyDescent="0.25">
      <c r="A226" s="18">
        <v>44197</v>
      </c>
      <c r="B226" s="19">
        <f>'Existing Homes'!B226+'New Homes'!B226</f>
        <v>2595</v>
      </c>
      <c r="C226" s="20">
        <f>'Existing Homes'!C226+'New Homes'!C226</f>
        <v>4012</v>
      </c>
      <c r="D226" s="21">
        <f t="shared" si="19"/>
        <v>1.0877050291446388</v>
      </c>
      <c r="E226" s="20">
        <f>'Existing Homes'!E226+'New Homes'!E226</f>
        <v>3089</v>
      </c>
      <c r="F226" s="22">
        <f>SUM('Existing Homes'!F226,'New Homes'!F226)</f>
        <v>706088180</v>
      </c>
      <c r="G226" s="23">
        <f t="shared" si="17"/>
        <v>272095.63776493259</v>
      </c>
      <c r="H226" s="24">
        <v>235000</v>
      </c>
      <c r="I226" s="25">
        <f>('Existing Homes'!I226*'Existing Homes'!B226+'New Homes'!I226*'New Homes'!B226)/'Total Homes'!B226</f>
        <v>33.016570327552984</v>
      </c>
      <c r="J226" s="26">
        <f>('Existing Homes'!J226*'Existing Homes'!B226+'New Homes'!J226*'New Homes'!B226)/'Total Homes'!B226</f>
        <v>0.98212562620423893</v>
      </c>
      <c r="K226" s="27">
        <f t="shared" si="20"/>
        <v>2595</v>
      </c>
      <c r="L226" s="28">
        <f t="shared" si="18"/>
        <v>706088180</v>
      </c>
      <c r="M226" s="30">
        <f t="shared" si="16"/>
        <v>3089</v>
      </c>
      <c r="N226" s="31">
        <f t="shared" si="21"/>
        <v>272095.63776493259</v>
      </c>
      <c r="O226" s="28">
        <v>235000</v>
      </c>
      <c r="P226" s="29">
        <f t="array" aca="1" ref="P226" ca="1">SUM(INDIRECT(ADDRESS(ROW()-MONTH($A226)+1,2)):$B226*INDIRECT(ADDRESS(ROW()-MONTH($A226)+1,9)):I226)/$K226</f>
        <v>33.016570327552984</v>
      </c>
      <c r="Q226" s="32">
        <f t="array" aca="1" ref="Q226" ca="1">SUM(INDIRECT(ADDRESS(ROW()-MONTH($A226)+1,2)):$B226*INDIRECT(ADDRESS(ROW()-MONTH($A226)+1,10)):J226)/$K226</f>
        <v>0.98212562620423893</v>
      </c>
    </row>
    <row r="227" spans="1:17" x14ac:dyDescent="0.25">
      <c r="A227" s="18">
        <v>44228</v>
      </c>
      <c r="B227" s="19">
        <f>'Existing Homes'!B227+'New Homes'!B227</f>
        <v>2549</v>
      </c>
      <c r="C227" s="20">
        <f>'Existing Homes'!C227+'New Homes'!C227</f>
        <v>3678</v>
      </c>
      <c r="D227" s="21">
        <f t="shared" si="19"/>
        <v>0.99244468429573662</v>
      </c>
      <c r="E227" s="20">
        <f>'Existing Homes'!E227+'New Homes'!E227</f>
        <v>2941</v>
      </c>
      <c r="F227" s="22">
        <f>SUM('Existing Homes'!F227,'New Homes'!F227)</f>
        <v>732198471</v>
      </c>
      <c r="G227" s="23">
        <f t="shared" si="17"/>
        <v>287249.30207924679</v>
      </c>
      <c r="H227" s="24">
        <v>242500</v>
      </c>
      <c r="I227" s="25">
        <f>('Existing Homes'!I227*'Existing Homes'!B227+'New Homes'!I227*'New Homes'!B227)/'Total Homes'!B227</f>
        <v>36.856414280109846</v>
      </c>
      <c r="J227" s="26">
        <v>0.99</v>
      </c>
      <c r="K227" s="27">
        <v>5142</v>
      </c>
      <c r="L227" s="28">
        <f t="shared" si="18"/>
        <v>1438286651</v>
      </c>
      <c r="M227" s="30">
        <f t="shared" si="16"/>
        <v>6030</v>
      </c>
      <c r="N227" s="31">
        <f t="shared" si="21"/>
        <v>279713.46771684167</v>
      </c>
      <c r="O227" s="28">
        <v>240000</v>
      </c>
      <c r="P227" s="29">
        <v>35</v>
      </c>
      <c r="Q227" s="32">
        <v>0.98599999999999999</v>
      </c>
    </row>
    <row r="228" spans="1:17" x14ac:dyDescent="0.25">
      <c r="A228" s="18">
        <v>44256</v>
      </c>
      <c r="B228" s="19">
        <f>'Existing Homes'!B228+'New Homes'!B228</f>
        <v>3149</v>
      </c>
      <c r="C228" s="20">
        <f>'Existing Homes'!C228+'New Homes'!C228</f>
        <v>3858</v>
      </c>
      <c r="D228" s="21">
        <f t="shared" si="19"/>
        <v>1.0411550398056943</v>
      </c>
      <c r="E228" s="20">
        <f>'Existing Homes'!E228+'New Homes'!E228</f>
        <v>4110</v>
      </c>
      <c r="F228" s="22">
        <f>SUM('Existing Homes'!F228,'New Homes'!F228)</f>
        <v>915499264</v>
      </c>
      <c r="G228" s="23">
        <f t="shared" si="17"/>
        <v>290726.98126389331</v>
      </c>
      <c r="H228" s="24">
        <v>250000</v>
      </c>
      <c r="I228" s="25">
        <f>('Existing Homes'!I228*'Existing Homes'!B228+'New Homes'!I228*'New Homes'!B228)/'Total Homes'!B228</f>
        <v>37.917116544934899</v>
      </c>
      <c r="J228" s="26">
        <f>('Existing Homes'!J228*'Existing Homes'!B228+'New Homes'!J228*'New Homes'!B228)/'Total Homes'!B228</f>
        <v>1.0017040330263576</v>
      </c>
      <c r="K228" s="27">
        <f t="shared" si="20"/>
        <v>8291</v>
      </c>
      <c r="L228" s="28">
        <f t="shared" si="18"/>
        <v>2353785915</v>
      </c>
      <c r="M228" s="30">
        <f t="shared" si="16"/>
        <v>10140</v>
      </c>
      <c r="N228" s="31">
        <f t="shared" si="21"/>
        <v>283896.50404052588</v>
      </c>
      <c r="O228" s="28">
        <v>243000</v>
      </c>
      <c r="P228" s="29">
        <f t="array" aca="1" ref="P228" ca="1">SUM(INDIRECT(ADDRESS(ROW()-MONTH($A228)+1,2)):$B228*INDIRECT(ADDRESS(ROW()-MONTH($A228)+1,9)):I228)/$K228</f>
        <v>36.066336991918945</v>
      </c>
      <c r="Q228" s="32">
        <f t="array" aca="1" ref="Q228" ca="1">SUM(INDIRECT(ADDRESS(ROW()-MONTH($A228)+1,2)):$B228*INDIRECT(ADDRESS(ROW()-MONTH($A228)+1,10)):J228)/$K228</f>
        <v>0.99221951513689544</v>
      </c>
    </row>
    <row r="229" spans="1:17" x14ac:dyDescent="0.25">
      <c r="A229" s="18">
        <v>44287</v>
      </c>
      <c r="B229" s="19">
        <f>'Existing Homes'!B229+'New Homes'!B229</f>
        <v>3767</v>
      </c>
      <c r="C229" s="20">
        <f>'Existing Homes'!C229+'New Homes'!C229</f>
        <v>4036</v>
      </c>
      <c r="D229" s="21">
        <f t="shared" si="19"/>
        <v>1.0761231835755232</v>
      </c>
      <c r="E229" s="20">
        <f>'Existing Homes'!E229+'New Homes'!E229</f>
        <v>4475</v>
      </c>
      <c r="F229" s="22">
        <f>SUM('Existing Homes'!F229,'New Homes'!F229)</f>
        <v>1114185348</v>
      </c>
      <c r="G229" s="23">
        <f t="shared" si="17"/>
        <v>295775.24502256437</v>
      </c>
      <c r="H229" s="24">
        <v>257000</v>
      </c>
      <c r="I229" s="25">
        <f>('Existing Homes'!I229*'Existing Homes'!B229+'New Homes'!I229*'New Homes'!B229)/'Total Homes'!B229</f>
        <v>26.267056012742234</v>
      </c>
      <c r="J229" s="26">
        <f>('Existing Homes'!J229*'Existing Homes'!B229+'New Homes'!J229*'New Homes'!B229)/'Total Homes'!B229</f>
        <v>1.0194977435625165</v>
      </c>
      <c r="K229" s="27">
        <v>12056</v>
      </c>
      <c r="L229" s="28">
        <f t="shared" si="18"/>
        <v>3467971263</v>
      </c>
      <c r="M229" s="30">
        <f t="shared" si="16"/>
        <v>14615</v>
      </c>
      <c r="N229" s="31">
        <f t="shared" si="21"/>
        <v>287655.21425016591</v>
      </c>
      <c r="O229" s="28">
        <v>247500</v>
      </c>
      <c r="P229" s="29">
        <v>33</v>
      </c>
      <c r="Q229" s="32">
        <v>1</v>
      </c>
    </row>
    <row r="230" spans="1:17" x14ac:dyDescent="0.25">
      <c r="A230" s="18">
        <v>44317</v>
      </c>
      <c r="B230" s="19">
        <f>'Existing Homes'!B230+'New Homes'!B230</f>
        <v>4111</v>
      </c>
      <c r="C230" s="20">
        <f>'Existing Homes'!C230+'New Homes'!C230</f>
        <v>4074</v>
      </c>
      <c r="D230" s="21">
        <f t="shared" si="19"/>
        <v>1.0691977954684628</v>
      </c>
      <c r="E230" s="20">
        <f>'Existing Homes'!E230+'New Homes'!E230</f>
        <v>4561</v>
      </c>
      <c r="F230" s="22">
        <f>SUM('Existing Homes'!F230,'New Homes'!F230)</f>
        <v>1286644959</v>
      </c>
      <c r="G230" s="23">
        <f t="shared" si="17"/>
        <v>312976.15154463635</v>
      </c>
      <c r="H230" s="24">
        <v>270000</v>
      </c>
      <c r="I230" s="25">
        <f>('Existing Homes'!I230*'Existing Homes'!B230+'New Homes'!I230*'New Homes'!B230)/'Total Homes'!B230</f>
        <v>20.515203113597664</v>
      </c>
      <c r="J230" s="26">
        <v>1.0329999999999999</v>
      </c>
      <c r="K230" s="27">
        <f t="shared" si="20"/>
        <v>16167</v>
      </c>
      <c r="L230" s="28">
        <f t="shared" si="18"/>
        <v>4754616222</v>
      </c>
      <c r="M230" s="30">
        <f t="shared" si="16"/>
        <v>19176</v>
      </c>
      <c r="N230" s="31">
        <f t="shared" si="21"/>
        <v>294093.90870291332</v>
      </c>
      <c r="O230" s="28">
        <v>252000</v>
      </c>
      <c r="P230" s="29">
        <f t="array" aca="1" ref="P230" ca="1">SUM(INDIRECT(ADDRESS(ROW()-MONTH($A230)+1,2)):$B230*INDIRECT(ADDRESS(ROW()-MONTH($A230)+1,9)):I230)/$K230</f>
        <v>29.833116842951693</v>
      </c>
      <c r="Q230" s="32">
        <v>1.0089999999999999</v>
      </c>
    </row>
    <row r="231" spans="1:17" x14ac:dyDescent="0.25">
      <c r="A231" s="18">
        <v>44348</v>
      </c>
      <c r="B231" s="19">
        <f>'Existing Homes'!B231+'New Homes'!B231</f>
        <v>4806</v>
      </c>
      <c r="C231" s="20">
        <f>'Existing Homes'!C231+'New Homes'!C231</f>
        <v>4683</v>
      </c>
      <c r="D231" s="21">
        <f t="shared" si="19"/>
        <v>1.21720672327153</v>
      </c>
      <c r="E231" s="20">
        <f>'Existing Homes'!E231+'New Homes'!E231</f>
        <v>4236</v>
      </c>
      <c r="F231" s="22">
        <f>SUM('Existing Homes'!F231,'New Homes'!F231)</f>
        <v>1529375752</v>
      </c>
      <c r="G231" s="23">
        <f t="shared" si="17"/>
        <v>318222.17062005826</v>
      </c>
      <c r="H231" s="24">
        <v>275000</v>
      </c>
      <c r="I231" s="25">
        <f>('Existing Homes'!I231*'Existing Homes'!B231+'New Homes'!I231*'New Homes'!B231)/'Total Homes'!B231</f>
        <v>17.469413233458177</v>
      </c>
      <c r="J231" s="26">
        <v>1.032</v>
      </c>
      <c r="K231" s="27">
        <f t="shared" si="20"/>
        <v>20973</v>
      </c>
      <c r="L231" s="28">
        <f t="shared" si="18"/>
        <v>6283991974</v>
      </c>
      <c r="M231" s="30">
        <f t="shared" si="16"/>
        <v>23412</v>
      </c>
      <c r="N231" s="31">
        <f t="shared" si="21"/>
        <v>299622.94254517712</v>
      </c>
      <c r="O231" s="28">
        <v>257500</v>
      </c>
      <c r="P231" s="29">
        <f t="array" aca="1" ref="P231" ca="1">SUM(INDIRECT(ADDRESS(ROW()-MONTH($A231)+1,2)):$B231*INDIRECT(ADDRESS(ROW()-MONTH($A231)+1,9)):I231)/$K231</f>
        <v>26.999952319649072</v>
      </c>
      <c r="Q231" s="32">
        <v>1.014</v>
      </c>
    </row>
    <row r="232" spans="1:17" x14ac:dyDescent="0.25">
      <c r="A232" s="18">
        <v>44378</v>
      </c>
      <c r="B232" s="19">
        <f>'Existing Homes'!B232+'New Homes'!B232</f>
        <v>4461</v>
      </c>
      <c r="C232" s="20">
        <f>'Existing Homes'!C232+'New Homes'!C232</f>
        <v>5328</v>
      </c>
      <c r="D232" s="21">
        <f t="shared" si="19"/>
        <v>1.3955864056053959</v>
      </c>
      <c r="E232" s="20">
        <f>'Existing Homes'!E232+'New Homes'!E232</f>
        <v>4414</v>
      </c>
      <c r="F232" s="22">
        <f>SUM('Existing Homes'!F232,'New Homes'!F232)</f>
        <v>1389491278</v>
      </c>
      <c r="G232" s="23">
        <f t="shared" si="17"/>
        <v>311475.292086976</v>
      </c>
      <c r="H232" s="24">
        <v>275000</v>
      </c>
      <c r="I232" s="25">
        <f>('Existing Homes'!I232*'Existing Homes'!B232+'New Homes'!I232*'New Homes'!B232)/'Total Homes'!B232</f>
        <v>17.76754091010984</v>
      </c>
      <c r="J232" s="26">
        <f>('Existing Homes'!J232*'Existing Homes'!B232+'New Homes'!J232*'New Homes'!B232)/'Total Homes'!B232</f>
        <v>1.0245377718000448</v>
      </c>
      <c r="K232" s="27">
        <f t="shared" si="20"/>
        <v>25434</v>
      </c>
      <c r="L232" s="28">
        <f t="shared" si="18"/>
        <v>7673483252</v>
      </c>
      <c r="M232" s="30">
        <f t="shared" si="16"/>
        <v>27826</v>
      </c>
      <c r="N232" s="31">
        <f t="shared" si="21"/>
        <v>301701.78705669579</v>
      </c>
      <c r="O232" s="28">
        <v>260000</v>
      </c>
      <c r="P232" s="29">
        <f t="array" aca="1" ref="P232" ca="1">SUM(INDIRECT(ADDRESS(ROW()-MONTH($A232)+1,2)):$B232*INDIRECT(ADDRESS(ROW()-MONTH($A232)+1,9)):I232)/$K232</f>
        <v>25.380632224581269</v>
      </c>
      <c r="Q232" s="32">
        <v>1.016</v>
      </c>
    </row>
    <row r="233" spans="1:17" x14ac:dyDescent="0.25">
      <c r="A233" s="18">
        <v>44409</v>
      </c>
      <c r="B233" s="19">
        <f>'Existing Homes'!B233+'New Homes'!B233</f>
        <v>4552</v>
      </c>
      <c r="C233" s="20">
        <f>'Existing Homes'!C233+'New Homes'!C233</f>
        <v>5393</v>
      </c>
      <c r="D233" s="21">
        <f t="shared" si="19"/>
        <v>1.4036655460362215</v>
      </c>
      <c r="E233" s="20">
        <f>'Existing Homes'!E233+'New Homes'!E233</f>
        <v>4239</v>
      </c>
      <c r="F233" s="22">
        <f>SUM('Existing Homes'!F233,'New Homes'!F233)</f>
        <v>1396207902</v>
      </c>
      <c r="G233" s="23">
        <f t="shared" si="17"/>
        <v>306724.05579964851</v>
      </c>
      <c r="H233" s="24">
        <v>263500</v>
      </c>
      <c r="I233" s="25">
        <f>('Existing Homes'!I233*'Existing Homes'!B233+'New Homes'!I233*'New Homes'!B233)/'Total Homes'!B233</f>
        <v>17.786467486818982</v>
      </c>
      <c r="J233" s="26">
        <f>('Existing Homes'!J233*'Existing Homes'!B233+'New Homes'!J233*'New Homes'!B233)/'Total Homes'!B233</f>
        <v>1.012658611599297</v>
      </c>
      <c r="K233" s="27">
        <f t="shared" si="20"/>
        <v>29986</v>
      </c>
      <c r="L233" s="28">
        <f t="shared" si="18"/>
        <v>9069691154</v>
      </c>
      <c r="M233" s="30">
        <f t="shared" si="16"/>
        <v>32065</v>
      </c>
      <c r="N233" s="31">
        <f t="shared" si="21"/>
        <v>302464.18842126324</v>
      </c>
      <c r="O233" s="28">
        <v>260000</v>
      </c>
      <c r="P233" s="29">
        <f t="array" aca="1" ref="P233" ca="1">SUM(INDIRECT(ADDRESS(ROW()-MONTH($A233)+1,2)):$B233*INDIRECT(ADDRESS(ROW()-MONTH($A233)+1,9)):I233)/$K233</f>
        <v>24.22780630961115</v>
      </c>
      <c r="Q233" s="32">
        <v>1.0149999999999999</v>
      </c>
    </row>
    <row r="234" spans="1:17" x14ac:dyDescent="0.25">
      <c r="A234" s="18">
        <v>44440</v>
      </c>
      <c r="B234" s="19">
        <f>'Existing Homes'!B234+'New Homes'!B234</f>
        <v>4314</v>
      </c>
      <c r="C234" s="20">
        <f>'Existing Homes'!C234+'New Homes'!C234</f>
        <v>5489</v>
      </c>
      <c r="D234" s="21">
        <f t="shared" si="19"/>
        <v>1.4301098614790049</v>
      </c>
      <c r="E234" s="20">
        <f>'Existing Homes'!E234+'New Homes'!E234</f>
        <v>3835</v>
      </c>
      <c r="F234" s="22">
        <f>SUM('Existing Homes'!F234,'New Homes'!F234)</f>
        <v>1329800808</v>
      </c>
      <c r="G234" s="23">
        <f t="shared" si="17"/>
        <v>308252.38942976354</v>
      </c>
      <c r="H234" s="24">
        <v>260000</v>
      </c>
      <c r="I234" s="25">
        <f>('Existing Homes'!I234*'Existing Homes'!B234+'New Homes'!I234*'New Homes'!B234)/'Total Homes'!B234</f>
        <v>19.88919796012981</v>
      </c>
      <c r="J234" s="26">
        <f>('Existing Homes'!J234*'Existing Homes'!B234+'New Homes'!J234*'New Homes'!B234)/'Total Homes'!B234</f>
        <v>1.0014529439035698</v>
      </c>
      <c r="K234" s="27">
        <f t="shared" si="20"/>
        <v>34300</v>
      </c>
      <c r="L234" s="28">
        <f t="shared" si="18"/>
        <v>10399491962</v>
      </c>
      <c r="M234" s="30">
        <f t="shared" si="16"/>
        <v>35900</v>
      </c>
      <c r="N234" s="31">
        <f t="shared" si="21"/>
        <v>303192.18548104959</v>
      </c>
      <c r="O234" s="28">
        <v>260000</v>
      </c>
      <c r="P234" s="29">
        <f t="array" aca="1" ref="P234" ca="1">SUM(INDIRECT(ADDRESS(ROW()-MONTH($A234)+1,2)):$B234*INDIRECT(ADDRESS(ROW()-MONTH($A234)+1,9)):I234)/$K234</f>
        <v>23.682128279883383</v>
      </c>
      <c r="Q234" s="32">
        <f t="array" aca="1" ref="Q234" ca="1">SUM(INDIRECT(ADDRESS(ROW()-MONTH($A234)+1,2)):$B234*INDIRECT(ADDRESS(ROW()-MONTH($A234)+1,10)):J234)/$K234</f>
        <v>1.0138118950437318</v>
      </c>
    </row>
    <row r="235" spans="1:17" x14ac:dyDescent="0.25">
      <c r="A235" s="18">
        <v>44470</v>
      </c>
      <c r="B235" s="19">
        <f>'Existing Homes'!B235+'New Homes'!B235</f>
        <v>4009</v>
      </c>
      <c r="C235" s="20">
        <f>'Existing Homes'!C235+'New Homes'!C235</f>
        <v>5154</v>
      </c>
      <c r="D235" s="21">
        <f t="shared" si="19"/>
        <v>1.3507469205905478</v>
      </c>
      <c r="E235" s="20">
        <f>'Existing Homes'!E235+'New Homes'!E235</f>
        <v>3958</v>
      </c>
      <c r="F235" s="22">
        <f>SUM('Existing Homes'!F235,'New Homes'!F235)</f>
        <v>1241027178</v>
      </c>
      <c r="G235" s="23">
        <f t="shared" si="17"/>
        <v>309560.28386131203</v>
      </c>
      <c r="H235" s="24">
        <v>260000</v>
      </c>
      <c r="I235" s="25">
        <f>('Existing Homes'!I235*'Existing Homes'!B235+'New Homes'!I235*'New Homes'!B235)/'Total Homes'!B235</f>
        <v>22.192566724869046</v>
      </c>
      <c r="J235" s="26">
        <f>('Existing Homes'!J235*'Existing Homes'!B235+'New Homes'!J235*'New Homes'!B235)/'Total Homes'!B235</f>
        <v>0.99558119231728603</v>
      </c>
      <c r="K235" s="27">
        <f t="shared" si="20"/>
        <v>38309</v>
      </c>
      <c r="L235" s="28">
        <f t="shared" si="18"/>
        <v>11640519140</v>
      </c>
      <c r="M235" s="30">
        <f t="shared" si="16"/>
        <v>39858</v>
      </c>
      <c r="N235" s="31">
        <f t="shared" si="21"/>
        <v>303858.60085097497</v>
      </c>
      <c r="O235" s="28">
        <v>260000</v>
      </c>
      <c r="P235" s="29">
        <f t="array" aca="1" ref="P235" ca="1">SUM(INDIRECT(ADDRESS(ROW()-MONTH($A235)+1,2)):$B235*INDIRECT(ADDRESS(ROW()-MONTH($A235)+1,9)):I235)/$K235</f>
        <v>23.526247095982669</v>
      </c>
      <c r="Q235" s="32">
        <f t="array" aca="1" ref="Q235" ca="1">SUM(INDIRECT(ADDRESS(ROW()-MONTH($A235)+1,2)):$B235*INDIRECT(ADDRESS(ROW()-MONTH($A235)+1,10)):J235)/$K235</f>
        <v>1.0119040695397947</v>
      </c>
    </row>
    <row r="236" spans="1:17" x14ac:dyDescent="0.25">
      <c r="A236" s="18">
        <v>44501</v>
      </c>
      <c r="B236" s="19">
        <f>'Existing Homes'!B236+'New Homes'!B236</f>
        <v>3807</v>
      </c>
      <c r="C236" s="20">
        <f>'Existing Homes'!C236+'New Homes'!C236</f>
        <v>4662</v>
      </c>
      <c r="D236" s="21">
        <f t="shared" si="19"/>
        <v>1.2180009144151009</v>
      </c>
      <c r="E236" s="20">
        <f>'Existing Homes'!E236+'New Homes'!E236</f>
        <v>3137</v>
      </c>
      <c r="F236" s="22">
        <f>SUM('Existing Homes'!F236,'New Homes'!F236)</f>
        <v>1165477435</v>
      </c>
      <c r="G236" s="23">
        <f t="shared" si="17"/>
        <v>306140.64486472285</v>
      </c>
      <c r="H236" s="24">
        <v>259000</v>
      </c>
      <c r="I236" s="25">
        <f>('Existing Homes'!I236*'Existing Homes'!B236+'New Homes'!I236*'New Homes'!B236)/'Total Homes'!B236</f>
        <v>23.451011294982926</v>
      </c>
      <c r="J236" s="26">
        <f>('Existing Homes'!J236*'Existing Homes'!B236+'New Homes'!J236*'New Homes'!B236)/'Total Homes'!B236</f>
        <v>0.99313921723141574</v>
      </c>
      <c r="K236" s="27">
        <f t="shared" si="20"/>
        <v>42116</v>
      </c>
      <c r="L236" s="28">
        <f t="shared" si="18"/>
        <v>12805996575</v>
      </c>
      <c r="M236" s="30">
        <f t="shared" si="16"/>
        <v>42995</v>
      </c>
      <c r="N236" s="31">
        <f t="shared" si="21"/>
        <v>304064.8821113116</v>
      </c>
      <c r="O236" s="28">
        <v>260000</v>
      </c>
      <c r="P236" s="29">
        <f t="array" aca="1" ref="P236" ca="1">SUM(INDIRECT(ADDRESS(ROW()-MONTH($A236)+1,2)):$B236*INDIRECT(ADDRESS(ROW()-MONTH($A236)+1,9)):I236)/$K236</f>
        <v>23.519446291195745</v>
      </c>
      <c r="Q236" s="32">
        <f t="array" aca="1" ref="Q236" ca="1">SUM(INDIRECT(ADDRESS(ROW()-MONTH($A236)+1,2)):$B236*INDIRECT(ADDRESS(ROW()-MONTH($A236)+1,10)):J236)/$K236</f>
        <v>1.0102078544971032</v>
      </c>
    </row>
    <row r="237" spans="1:17" x14ac:dyDescent="0.25">
      <c r="A237" s="18">
        <v>44531</v>
      </c>
      <c r="B237" s="19">
        <f>'Existing Homes'!B237+'New Homes'!B237</f>
        <v>3796</v>
      </c>
      <c r="C237" s="20">
        <f>'Existing Homes'!C237+'New Homes'!C237</f>
        <v>3949</v>
      </c>
      <c r="D237" s="21">
        <f t="shared" si="19"/>
        <v>1.0320585416848158</v>
      </c>
      <c r="E237" s="20">
        <f>'Existing Homes'!E237+'New Homes'!E237</f>
        <v>2579</v>
      </c>
      <c r="F237" s="22">
        <f>SUM('Existing Homes'!F237,'New Homes'!F237)</f>
        <v>1174253626</v>
      </c>
      <c r="G237" s="23">
        <f t="shared" si="17"/>
        <v>309339.73287671234</v>
      </c>
      <c r="H237" s="24">
        <v>265000</v>
      </c>
      <c r="I237" s="25">
        <f>('Existing Homes'!I237*'Existing Homes'!B237+'New Homes'!I237*'New Homes'!B237)/'Total Homes'!B237</f>
        <v>24.650684931506849</v>
      </c>
      <c r="J237" s="26">
        <f>('Existing Homes'!J237*'Existing Homes'!B237+'New Homes'!J237*'New Homes'!B237)/'Total Homes'!B237</f>
        <v>0.99707534246575336</v>
      </c>
      <c r="K237" s="27">
        <f t="shared" si="20"/>
        <v>45912</v>
      </c>
      <c r="L237" s="28">
        <f t="shared" si="18"/>
        <v>13980250201</v>
      </c>
      <c r="M237" s="30">
        <f t="shared" si="16"/>
        <v>45574</v>
      </c>
      <c r="N237" s="31">
        <f t="shared" si="21"/>
        <v>304501.00629465061</v>
      </c>
      <c r="O237" s="28">
        <v>260000</v>
      </c>
      <c r="P237" s="29">
        <f t="array" aca="1" ref="P237" ca="1">SUM(INDIRECT(ADDRESS(ROW()-MONTH($A237)+1,2)):$B237*INDIRECT(ADDRESS(ROW()-MONTH($A237)+1,9)):I237)/$K237</f>
        <v>23.612976999477262</v>
      </c>
      <c r="Q237" s="32">
        <f t="array" aca="1" ref="Q237" ca="1">SUM(INDIRECT(ADDRESS(ROW()-MONTH($A237)+1,2)):$B237*INDIRECT(ADDRESS(ROW()-MONTH($A237)+1,10)):J237)/$K237</f>
        <v>1.0091220595922634</v>
      </c>
    </row>
    <row r="238" spans="1:17" x14ac:dyDescent="0.25">
      <c r="A238" s="18">
        <v>44562</v>
      </c>
      <c r="B238" s="19">
        <f>'Existing Homes'!B238+'New Homes'!B238</f>
        <v>2490</v>
      </c>
      <c r="C238" s="20">
        <f>'Existing Homes'!C238+'New Homes'!C238</f>
        <v>3584</v>
      </c>
      <c r="D238" s="21">
        <f t="shared" si="19"/>
        <v>0.93881382200781471</v>
      </c>
      <c r="E238" s="20">
        <f>'Existing Homes'!E238+'New Homes'!E238</f>
        <v>2779</v>
      </c>
      <c r="F238" s="22">
        <f>SUM('Existing Homes'!F238,'New Homes'!F238)</f>
        <v>769037172</v>
      </c>
      <c r="G238" s="23">
        <f t="shared" si="17"/>
        <v>308850.26987951808</v>
      </c>
      <c r="H238" s="24">
        <v>254900</v>
      </c>
      <c r="I238" s="25">
        <f>('Existing Homes'!I238*'Existing Homes'!B238+'New Homes'!I238*'New Homes'!B238)/'Total Homes'!B238</f>
        <v>29.710843373493976</v>
      </c>
      <c r="J238" s="26">
        <f>('Existing Homes'!J238*'Existing Homes'!B238+'New Homes'!J238*'New Homes'!B238)/'Total Homes'!B238</f>
        <v>0.99383132530120477</v>
      </c>
      <c r="K238" s="27">
        <f t="shared" si="20"/>
        <v>2490</v>
      </c>
      <c r="L238" s="28">
        <f t="shared" si="18"/>
        <v>769037172</v>
      </c>
      <c r="M238" s="30">
        <f t="shared" si="16"/>
        <v>2779</v>
      </c>
      <c r="N238" s="31">
        <f t="shared" si="21"/>
        <v>308850.26987951808</v>
      </c>
      <c r="O238" s="28">
        <v>254900</v>
      </c>
      <c r="P238" s="29">
        <f t="array" aca="1" ref="P238" ca="1">SUM(INDIRECT(ADDRESS(ROW()-MONTH($A238)+1,2)):$B238*INDIRECT(ADDRESS(ROW()-MONTH($A238)+1,9)):I238)/$K238</f>
        <v>29.710843373493976</v>
      </c>
      <c r="Q238" s="32">
        <f t="array" aca="1" ref="Q238" ca="1">SUM(INDIRECT(ADDRESS(ROW()-MONTH($A238)+1,2)):$B238*INDIRECT(ADDRESS(ROW()-MONTH($A238)+1,10)):J238)/$K238</f>
        <v>0.99383132530120477</v>
      </c>
    </row>
    <row r="239" spans="1:17" x14ac:dyDescent="0.25">
      <c r="A239" s="18">
        <v>44593</v>
      </c>
      <c r="B239" s="19">
        <f>'Existing Homes'!B239+'New Homes'!B239</f>
        <v>2457</v>
      </c>
      <c r="C239" s="20">
        <f>'Existing Homes'!C239+'New Homes'!C239</f>
        <v>3515</v>
      </c>
      <c r="D239" s="21">
        <f t="shared" si="19"/>
        <v>0.92259235766311598</v>
      </c>
      <c r="E239" s="20">
        <f>'Existing Homes'!E239+'New Homes'!E239</f>
        <v>3017</v>
      </c>
      <c r="F239" s="22">
        <f>SUM('Existing Homes'!F239,'New Homes'!F239)</f>
        <v>764697997</v>
      </c>
      <c r="G239" s="23">
        <f t="shared" si="17"/>
        <v>311232.39601139602</v>
      </c>
      <c r="H239" s="24">
        <v>260000</v>
      </c>
      <c r="I239" s="25">
        <f>('Existing Homes'!I239*'Existing Homes'!B239+'New Homes'!I239*'New Homes'!B239)/'Total Homes'!B239</f>
        <v>31.22995522995523</v>
      </c>
      <c r="J239" s="26">
        <f>('Existing Homes'!J239*'Existing Homes'!B239+'New Homes'!J239*'New Homes'!B239)/'Total Homes'!B239</f>
        <v>1.0049161579161581</v>
      </c>
      <c r="K239" s="27">
        <f t="shared" si="20"/>
        <v>4947</v>
      </c>
      <c r="L239" s="28">
        <f t="shared" si="18"/>
        <v>1533735169</v>
      </c>
      <c r="M239" s="30">
        <f t="shared" si="16"/>
        <v>5796</v>
      </c>
      <c r="N239" s="31">
        <f t="shared" si="21"/>
        <v>310033.38770972309</v>
      </c>
      <c r="O239" s="28">
        <v>257500</v>
      </c>
      <c r="P239" s="29">
        <f t="array" aca="1" ref="P239" ca="1">SUM(INDIRECT(ADDRESS(ROW()-MONTH($A239)+1,2)):$B239*INDIRECT(ADDRESS(ROW()-MONTH($A239)+1,9)):I239)/$K239</f>
        <v>30.465332524762481</v>
      </c>
      <c r="Q239" s="32">
        <f t="array" aca="1" ref="Q239" ca="1">SUM(INDIRECT(ADDRESS(ROW()-MONTH($A239)+1,2)):$B239*INDIRECT(ADDRESS(ROW()-MONTH($A239)+1,10)):J239)/$K239</f>
        <v>0.99933676975945018</v>
      </c>
    </row>
    <row r="240" spans="1:17" x14ac:dyDescent="0.25">
      <c r="A240" s="18">
        <v>44621</v>
      </c>
      <c r="B240" s="19">
        <f>'Existing Homes'!B240+'New Homes'!B240</f>
        <v>3271</v>
      </c>
      <c r="C240" s="20">
        <f>'Existing Homes'!C240+'New Homes'!C240</f>
        <v>3947</v>
      </c>
      <c r="D240" s="21">
        <f t="shared" si="19"/>
        <v>1.0332235335180298</v>
      </c>
      <c r="E240" s="20">
        <f>'Existing Homes'!E240+'New Homes'!E240</f>
        <v>3773</v>
      </c>
      <c r="F240" s="22">
        <f>SUM('Existing Homes'!F240,'New Homes'!F240)</f>
        <v>1070518173</v>
      </c>
      <c r="G240" s="23">
        <f t="shared" si="17"/>
        <v>327275.50382146135</v>
      </c>
      <c r="H240" s="24">
        <v>280000</v>
      </c>
      <c r="I240" s="25">
        <f>('Existing Homes'!I240*'Existing Homes'!B240+'New Homes'!I240*'New Homes'!B240)/'Total Homes'!B240</f>
        <v>26.596453683888718</v>
      </c>
      <c r="J240" s="26">
        <f>('Existing Homes'!J240*'Existing Homes'!B240+'New Homes'!J240*'New Homes'!B240)/'Total Homes'!B240</f>
        <v>1.0218654845612962</v>
      </c>
      <c r="K240" s="27">
        <f t="shared" si="20"/>
        <v>8218</v>
      </c>
      <c r="L240" s="28">
        <f t="shared" si="18"/>
        <v>2604253342</v>
      </c>
      <c r="M240" s="30">
        <f t="shared" si="16"/>
        <v>9569</v>
      </c>
      <c r="N240" s="31">
        <f t="shared" si="21"/>
        <v>316896.24507179362</v>
      </c>
      <c r="O240" s="28">
        <v>265000</v>
      </c>
      <c r="P240" s="29">
        <f t="array" aca="1" ref="P240" ca="1">SUM(INDIRECT(ADDRESS(ROW()-MONTH($A240)+1,2)):$B240*INDIRECT(ADDRESS(ROW()-MONTH($A240)+1,9)):I240)/$K240</f>
        <v>28.925407641761986</v>
      </c>
      <c r="Q240" s="32">
        <f t="array" aca="1" ref="Q240" ca="1">SUM(INDIRECT(ADDRESS(ROW()-MONTH($A240)+1,2)):$B240*INDIRECT(ADDRESS(ROW()-MONTH($A240)+1,10)):J240)/$K240</f>
        <v>1.0083038452178146</v>
      </c>
    </row>
    <row r="241" spans="1:17" x14ac:dyDescent="0.25">
      <c r="A241" s="18">
        <v>44652</v>
      </c>
      <c r="B241" s="19">
        <f>'Existing Homes'!B241+'New Homes'!B241</f>
        <v>3567</v>
      </c>
      <c r="C241" s="20">
        <f>'Existing Homes'!C241+'New Homes'!C241</f>
        <v>4421</v>
      </c>
      <c r="D241" s="21">
        <f t="shared" si="19"/>
        <v>1.162375933919064</v>
      </c>
      <c r="E241" s="20">
        <v>4256</v>
      </c>
      <c r="F241" s="22">
        <f>SUM('Existing Homes'!F241,'New Homes'!F241)</f>
        <v>1190070564</v>
      </c>
      <c r="G241" s="23">
        <f t="shared" si="17"/>
        <v>333633.46341463417</v>
      </c>
      <c r="H241" s="24">
        <v>287000</v>
      </c>
      <c r="I241" s="25">
        <f>('Existing Homes'!I241*'Existing Homes'!B241+'New Homes'!I241*'New Homes'!B241)/'Total Homes'!B241</f>
        <v>21.288758059994393</v>
      </c>
      <c r="J241" s="26">
        <f>('Existing Homes'!J241*'Existing Homes'!B241+'New Homes'!J241*'New Homes'!B241)/'Total Homes'!B241</f>
        <v>1.0344807961872722</v>
      </c>
      <c r="K241" s="27">
        <f t="shared" si="20"/>
        <v>11785</v>
      </c>
      <c r="L241" s="28">
        <f t="shared" si="18"/>
        <v>3794323906</v>
      </c>
      <c r="M241" s="30">
        <f t="shared" si="16"/>
        <v>13825</v>
      </c>
      <c r="N241" s="31">
        <f t="shared" si="21"/>
        <v>321962.14730589732</v>
      </c>
      <c r="O241" s="28">
        <v>273500</v>
      </c>
      <c r="P241" s="29">
        <f t="array" aca="1" ref="P241" ca="1">SUM(INDIRECT(ADDRESS(ROW()-MONTH($A241)+1,2)):$B241*INDIRECT(ADDRESS(ROW()-MONTH($A241)+1,9)):I241)/$K241</f>
        <v>26.614000848536275</v>
      </c>
      <c r="Q241" s="32">
        <f t="array" aca="1" ref="Q241" ca="1">SUM(INDIRECT(ADDRESS(ROW()-MONTH($A241)+1,2)):$B241*INDIRECT(ADDRESS(ROW()-MONTH($A241)+1,10)):J241)/$K241</f>
        <v>1.0162268985999152</v>
      </c>
    </row>
    <row r="242" spans="1:17" x14ac:dyDescent="0.25">
      <c r="A242" s="18">
        <v>44682</v>
      </c>
      <c r="B242" s="19">
        <f>'Existing Homes'!B242+'New Homes'!B242</f>
        <v>4344</v>
      </c>
      <c r="C242" s="20">
        <f>'Existing Homes'!C242+'New Homes'!C242</f>
        <v>5023</v>
      </c>
      <c r="D242" s="21">
        <f t="shared" si="19"/>
        <v>1.3139468980250251</v>
      </c>
      <c r="E242" s="20">
        <f>'Existing Homes'!E242+'New Homes'!E242</f>
        <v>4238</v>
      </c>
      <c r="F242" s="22">
        <f>SUM('Existing Homes'!F242,'New Homes'!F242)</f>
        <v>1468022264</v>
      </c>
      <c r="G242" s="23">
        <f t="shared" si="17"/>
        <v>337942.51012891345</v>
      </c>
      <c r="H242" s="24">
        <v>304925</v>
      </c>
      <c r="I242" s="25">
        <f>('Existing Homes'!I242*'Existing Homes'!B242+'New Homes'!I242*'New Homes'!B242)/'Total Homes'!B242</f>
        <v>20.366482504604051</v>
      </c>
      <c r="J242" s="26">
        <f>('Existing Homes'!J242*'Existing Homes'!B242+'New Homes'!J242*'New Homes'!B242)/'Total Homes'!B242</f>
        <v>1.0329521178637202</v>
      </c>
      <c r="K242" s="27">
        <f t="shared" si="20"/>
        <v>16129</v>
      </c>
      <c r="L242" s="28">
        <f t="shared" si="18"/>
        <v>5262346170</v>
      </c>
      <c r="M242" s="30">
        <f t="shared" si="16"/>
        <v>18063</v>
      </c>
      <c r="N242" s="31">
        <f t="shared" si="21"/>
        <v>326266.11507223017</v>
      </c>
      <c r="O242" s="28">
        <v>312923</v>
      </c>
      <c r="P242" s="29">
        <f t="array" aca="1" ref="P242" ca="1">SUM(INDIRECT(ADDRESS(ROW()-MONTH($A242)+1,2)):$B242*INDIRECT(ADDRESS(ROW()-MONTH($A242)+1,9)):I242)/$K242</f>
        <v>24.931365862731724</v>
      </c>
      <c r="Q242" s="32">
        <f t="array" aca="1" ref="Q242" ca="1">SUM(INDIRECT(ADDRESS(ROW()-MONTH($A242)+1,2)):$B242*INDIRECT(ADDRESS(ROW()-MONTH($A242)+1,10)):J242)/$K242</f>
        <v>1.020731477462955</v>
      </c>
    </row>
    <row r="243" spans="1:17" x14ac:dyDescent="0.25">
      <c r="A243" s="18">
        <v>44713</v>
      </c>
      <c r="B243" s="19">
        <f>'Existing Homes'!B243+'New Homes'!B243</f>
        <v>4575</v>
      </c>
      <c r="C243" s="20">
        <f>'Existing Homes'!C243+'New Homes'!C243</f>
        <v>5949</v>
      </c>
      <c r="D243" s="21">
        <f t="shared" si="19"/>
        <v>1.5640514427184891</v>
      </c>
      <c r="E243" s="20">
        <v>3957</v>
      </c>
      <c r="F243" s="22">
        <f>SUM('Existing Homes'!F243,'New Homes'!F243)</f>
        <v>1611254060</v>
      </c>
      <c r="G243" s="23">
        <f t="shared" si="17"/>
        <v>352186.67978142074</v>
      </c>
      <c r="H243" s="24">
        <v>315000</v>
      </c>
      <c r="I243" s="25">
        <f>('Existing Homes'!I243*'Existing Homes'!B243+'New Homes'!I243*'New Homes'!B243)/'Total Homes'!B243</f>
        <v>16.879781420765028</v>
      </c>
      <c r="J243" s="26">
        <f>('Existing Homes'!J243*'Existing Homes'!B243+'New Homes'!J243*'New Homes'!B243)/'Total Homes'!B243</f>
        <v>1.0304743169398904</v>
      </c>
      <c r="K243" s="27">
        <f t="shared" si="20"/>
        <v>20704</v>
      </c>
      <c r="L243" s="28">
        <f t="shared" si="18"/>
        <v>6873600230</v>
      </c>
      <c r="M243" s="30">
        <f t="shared" si="16"/>
        <v>22020</v>
      </c>
      <c r="N243" s="31">
        <f t="shared" si="21"/>
        <v>331993.82872874808</v>
      </c>
      <c r="O243" s="28">
        <v>287500</v>
      </c>
      <c r="P243" s="29">
        <f t="array" aca="1" ref="P243" ca="1">SUM(INDIRECT(ADDRESS(ROW()-MONTH($A243)+1,2)):$B243*INDIRECT(ADDRESS(ROW()-MONTH($A243)+1,9)):I243)/$K243</f>
        <v>23.152192812982999</v>
      </c>
      <c r="Q243" s="32">
        <f t="array" aca="1" ref="Q243" ca="1">SUM(INDIRECT(ADDRESS(ROW()-MONTH($A243)+1,2)):$B243*INDIRECT(ADDRESS(ROW()-MONTH($A243)+1,10)):J243)/$K243</f>
        <v>1.0228843701700154</v>
      </c>
    </row>
    <row r="244" spans="1:17" x14ac:dyDescent="0.25">
      <c r="A244" s="18">
        <v>44743</v>
      </c>
      <c r="B244" s="19">
        <f>'Existing Homes'!B244+'New Homes'!B244</f>
        <v>4085</v>
      </c>
      <c r="C244" s="20">
        <f>'Existing Homes'!C244+'New Homes'!C244</f>
        <v>6534</v>
      </c>
      <c r="D244" s="21">
        <f t="shared" si="19"/>
        <v>1.7321227384187157</v>
      </c>
      <c r="E244" s="20">
        <f>'Existing Homes'!E244+'New Homes'!E244</f>
        <v>3730</v>
      </c>
      <c r="F244" s="22">
        <f>SUM('Existing Homes'!F244,'New Homes'!F244)</f>
        <v>1395853842</v>
      </c>
      <c r="G244" s="23">
        <f t="shared" si="17"/>
        <v>341702.28690330475</v>
      </c>
      <c r="H244" s="24">
        <v>298000</v>
      </c>
      <c r="I244" s="25">
        <f>('Existing Homes'!I244*'Existing Homes'!B244+'New Homes'!I244*'New Homes'!B244)/'Total Homes'!B244</f>
        <v>19.277111383108934</v>
      </c>
      <c r="J244" s="26">
        <f>('Existing Homes'!J244*'Existing Homes'!B244+'New Homes'!J244*'New Homes'!B244)/'Total Homes'!B244</f>
        <v>1.011408323133415</v>
      </c>
      <c r="K244" s="27">
        <f t="shared" si="20"/>
        <v>24789</v>
      </c>
      <c r="L244" s="28">
        <f t="shared" si="18"/>
        <v>8269454072</v>
      </c>
      <c r="M244" s="30">
        <f t="shared" ref="M244:M265" si="22">IF(MONTH(A244)=1,E244,SUM(E244,M243))</f>
        <v>25750</v>
      </c>
      <c r="N244" s="31">
        <f t="shared" si="21"/>
        <v>333593.69365444349</v>
      </c>
      <c r="O244" s="28">
        <v>290000</v>
      </c>
      <c r="P244" s="29">
        <f t="array" aca="1" ref="P244" ca="1">SUM(INDIRECT(ADDRESS(ROW()-MONTH($A244)+1,2)):$B244*INDIRECT(ADDRESS(ROW()-MONTH($A244)+1,9)):I244)/$K244</f>
        <v>22.513614909839042</v>
      </c>
      <c r="Q244" s="32">
        <f t="array" aca="1" ref="Q244" ca="1">SUM(INDIRECT(ADDRESS(ROW()-MONTH($A244)+1,2)):$B244*INDIRECT(ADDRESS(ROW()-MONTH($A244)+1,10)):J244)/$K244</f>
        <v>1.0209932228004357</v>
      </c>
    </row>
    <row r="245" spans="1:17" x14ac:dyDescent="0.25">
      <c r="A245" s="18">
        <v>44774</v>
      </c>
      <c r="B245" s="19">
        <f>'Existing Homes'!B245+'New Homes'!B245</f>
        <v>4081</v>
      </c>
      <c r="C245" s="20">
        <f>'Existing Homes'!C245+'New Homes'!C245</f>
        <v>6620</v>
      </c>
      <c r="D245" s="21">
        <f t="shared" ref="D245:D276" si="23">C245/AVERAGE(B234:B245)</f>
        <v>1.7733726225555853</v>
      </c>
      <c r="E245" s="20">
        <f>'Existing Homes'!E245+'New Homes'!E245</f>
        <v>3632</v>
      </c>
      <c r="F245" s="22">
        <f>SUM('Existing Homes'!F245,'New Homes'!F245)</f>
        <v>1370225767</v>
      </c>
      <c r="G245" s="23">
        <f t="shared" ref="G245:G276" si="24">F245/B245</f>
        <v>335757.35530507227</v>
      </c>
      <c r="H245" s="24">
        <v>290000</v>
      </c>
      <c r="I245" s="25">
        <f>('Existing Homes'!I245*'Existing Homes'!B245+'New Homes'!I245*'New Homes'!B245)/'Total Homes'!B245</f>
        <v>21.259250183778487</v>
      </c>
      <c r="J245" s="26">
        <f>('Existing Homes'!J245*'Existing Homes'!B245+'New Homes'!J245*'New Homes'!B245)/'Total Homes'!B245</f>
        <v>0.99750747365841697</v>
      </c>
      <c r="K245" s="27">
        <f t="shared" si="20"/>
        <v>28870</v>
      </c>
      <c r="L245" s="28">
        <f t="shared" si="18"/>
        <v>9639679839</v>
      </c>
      <c r="M245" s="30">
        <f t="shared" si="22"/>
        <v>29382</v>
      </c>
      <c r="N245" s="31">
        <f t="shared" si="21"/>
        <v>333899.54412885348</v>
      </c>
      <c r="O245" s="28">
        <v>290000</v>
      </c>
      <c r="P245" s="29">
        <f t="array" aca="1" ref="P245" ca="1">SUM(INDIRECT(ADDRESS(ROW()-MONTH($A245)+1,2)):$B245*INDIRECT(ADDRESS(ROW()-MONTH($A245)+1,9)):I245)/$K245</f>
        <v>22.336300658122617</v>
      </c>
      <c r="Q245" s="32">
        <f t="array" aca="1" ref="Q245" ca="1">SUM(INDIRECT(ADDRESS(ROW()-MONTH($A245)+1,2)):$B245*INDIRECT(ADDRESS(ROW()-MONTH($A245)+1,10)):J245)/$K245</f>
        <v>1.0176733287149289</v>
      </c>
    </row>
    <row r="246" spans="1:17" x14ac:dyDescent="0.25">
      <c r="A246" s="18">
        <v>44805</v>
      </c>
      <c r="B246" s="19">
        <f>'Existing Homes'!B246+'New Homes'!B246</f>
        <v>3697</v>
      </c>
      <c r="C246" s="20">
        <f>'Existing Homes'!C246+'New Homes'!C246</f>
        <v>6985</v>
      </c>
      <c r="D246" s="21">
        <f t="shared" si="23"/>
        <v>1.8972815138414179</v>
      </c>
      <c r="E246" s="20">
        <f>'Existing Homes'!E246+'New Homes'!E246</f>
        <v>3046</v>
      </c>
      <c r="F246" s="22">
        <f>SUM('Existing Homes'!F246,'New Homes'!F246)</f>
        <v>1212743007</v>
      </c>
      <c r="G246" s="23">
        <f t="shared" si="24"/>
        <v>328034.35407086828</v>
      </c>
      <c r="H246" s="24">
        <v>285295</v>
      </c>
      <c r="I246" s="25">
        <f>('Existing Homes'!I246*'Existing Homes'!B246+'New Homes'!I246*'New Homes'!B246)/'Total Homes'!B246</f>
        <v>24.215850689748446</v>
      </c>
      <c r="J246" s="26">
        <f>('Existing Homes'!J246*'Existing Homes'!B246+'New Homes'!J246*'New Homes'!B246)/'Total Homes'!B246</f>
        <v>0.98157019204760609</v>
      </c>
      <c r="K246" s="27">
        <f t="shared" si="20"/>
        <v>32567</v>
      </c>
      <c r="L246" s="28">
        <f t="shared" si="18"/>
        <v>10852422846</v>
      </c>
      <c r="M246" s="30">
        <f t="shared" si="22"/>
        <v>32428</v>
      </c>
      <c r="N246" s="31">
        <f t="shared" si="21"/>
        <v>333233.72880523227</v>
      </c>
      <c r="O246" s="28">
        <v>290000</v>
      </c>
      <c r="P246" s="29">
        <f t="array" aca="1" ref="P246" ca="1">SUM(INDIRECT(ADDRESS(ROW()-MONTH($A246)+1,2)):$B246*INDIRECT(ADDRESS(ROW()-MONTH($A246)+1,9)):I246)/$K246</f>
        <v>22.549666840666934</v>
      </c>
      <c r="Q246" s="32">
        <f t="array" aca="1" ref="Q246" ca="1">SUM(INDIRECT(ADDRESS(ROW()-MONTH($A246)+1,2)):$B246*INDIRECT(ADDRESS(ROW()-MONTH($A246)+1,10)):J246)/$K246</f>
        <v>1.0135749071145637</v>
      </c>
    </row>
    <row r="247" spans="1:17" x14ac:dyDescent="0.25">
      <c r="A247" s="18">
        <v>44835</v>
      </c>
      <c r="B247" s="19">
        <f>'Existing Homes'!B247+'New Homes'!B247</f>
        <v>3200</v>
      </c>
      <c r="C247" s="20">
        <f>'Existing Homes'!C247+'New Homes'!C247</f>
        <v>7031</v>
      </c>
      <c r="D247" s="21">
        <f t="shared" si="23"/>
        <v>1.945400046114826</v>
      </c>
      <c r="E247" s="20">
        <f>'Existing Homes'!E247+'New Homes'!E247</f>
        <v>2787</v>
      </c>
      <c r="F247" s="22">
        <f>SUM('Existing Homes'!F247,'New Homes'!F247)</f>
        <v>1063855880</v>
      </c>
      <c r="G247" s="23">
        <f t="shared" si="24"/>
        <v>332454.96250000002</v>
      </c>
      <c r="H247" s="24">
        <v>283750</v>
      </c>
      <c r="I247" s="25">
        <f>('Existing Homes'!I247*'Existing Homes'!B247+'New Homes'!I247*'New Homes'!B247)/'Total Homes'!B247</f>
        <v>29.074999999999999</v>
      </c>
      <c r="J247" s="26">
        <f>('Existing Homes'!J247*'Existing Homes'!B247+'New Homes'!J247*'New Homes'!B247)/'Total Homes'!B247</f>
        <v>0.97891249999999985</v>
      </c>
      <c r="K247" s="27">
        <f t="shared" si="20"/>
        <v>35767</v>
      </c>
      <c r="L247" s="28">
        <f t="shared" si="18"/>
        <v>11916278726</v>
      </c>
      <c r="M247" s="30">
        <f t="shared" si="22"/>
        <v>35215</v>
      </c>
      <c r="N247" s="31">
        <f t="shared" si="21"/>
        <v>333164.0541840244</v>
      </c>
      <c r="O247" s="28">
        <v>289925</v>
      </c>
      <c r="P247" s="29">
        <f t="array" aca="1" ref="P247" ca="1">SUM(INDIRECT(ADDRESS(ROW()-MONTH($A247)+1,2)):$B247*INDIRECT(ADDRESS(ROW()-MONTH($A247)+1,9)):I247)/$K247</f>
        <v>23.133474990913413</v>
      </c>
      <c r="Q247" s="32">
        <f t="array" aca="1" ref="Q247" ca="1">SUM(INDIRECT(ADDRESS(ROW()-MONTH($A247)+1,2)):$B247*INDIRECT(ADDRESS(ROW()-MONTH($A247)+1,10)):J247)/$K247</f>
        <v>1.0104737327704307</v>
      </c>
    </row>
    <row r="248" spans="1:17" x14ac:dyDescent="0.25">
      <c r="A248" s="18">
        <v>44866</v>
      </c>
      <c r="B248" s="19">
        <f>'Existing Homes'!B248+'New Homes'!B248</f>
        <v>2831</v>
      </c>
      <c r="C248" s="20">
        <f>'Existing Homes'!C248+'New Homes'!C248</f>
        <v>6386</v>
      </c>
      <c r="D248" s="21">
        <f t="shared" si="23"/>
        <v>1.8076142850403358</v>
      </c>
      <c r="E248" s="20">
        <f>'Existing Homes'!E248+'New Homes'!E248</f>
        <v>2259</v>
      </c>
      <c r="F248" s="22">
        <f>SUM('Existing Homes'!F248,'New Homes'!F248)</f>
        <v>917665389</v>
      </c>
      <c r="G248" s="23">
        <f t="shared" si="24"/>
        <v>324148.8481102084</v>
      </c>
      <c r="H248" s="24">
        <v>275000</v>
      </c>
      <c r="I248" s="25">
        <f>('Existing Homes'!I248*'Existing Homes'!B248+'New Homes'!I248*'New Homes'!B248)/'Total Homes'!B248</f>
        <v>32.416107382550337</v>
      </c>
      <c r="J248" s="26">
        <f>('Existing Homes'!J248*'Existing Homes'!B248+'New Homes'!J248*'New Homes'!B248)/'Total Homes'!B248</f>
        <v>0.9721716707877075</v>
      </c>
      <c r="K248" s="27">
        <f t="shared" si="20"/>
        <v>38598</v>
      </c>
      <c r="L248" s="28">
        <f t="shared" si="18"/>
        <v>12833944115</v>
      </c>
      <c r="M248" s="30">
        <f t="shared" si="22"/>
        <v>37474</v>
      </c>
      <c r="N248" s="31">
        <f t="shared" si="21"/>
        <v>332502.82695994613</v>
      </c>
      <c r="O248" s="28">
        <v>287500</v>
      </c>
      <c r="P248" s="29">
        <f t="array" aca="1" ref="P248" ca="1">SUM(INDIRECT(ADDRESS(ROW()-MONTH($A248)+1,2)):$B248*INDIRECT(ADDRESS(ROW()-MONTH($A248)+1,9)):I248)/$K248</f>
        <v>23.81431680397948</v>
      </c>
      <c r="Q248" s="32">
        <f t="array" aca="1" ref="Q248" ca="1">SUM(INDIRECT(ADDRESS(ROW()-MONTH($A248)+1,2)):$B248*INDIRECT(ADDRESS(ROW()-MONTH($A248)+1,10)):J248)/$K248</f>
        <v>1.0076644385719467</v>
      </c>
    </row>
    <row r="249" spans="1:17" x14ac:dyDescent="0.25">
      <c r="A249" s="18">
        <v>44896</v>
      </c>
      <c r="B249" s="19">
        <f>'Existing Homes'!B249+'New Homes'!B249</f>
        <v>2618</v>
      </c>
      <c r="C249" s="20">
        <f>'Existing Homes'!C249+'New Homes'!C249</f>
        <v>5781</v>
      </c>
      <c r="D249" s="21">
        <f t="shared" si="23"/>
        <v>1.6831327639751554</v>
      </c>
      <c r="E249" s="20">
        <f>'Existing Homes'!E249+'New Homes'!E249</f>
        <v>1949</v>
      </c>
      <c r="F249" s="22">
        <f>SUM('Existing Homes'!F249,'New Homes'!F249)</f>
        <v>838145891</v>
      </c>
      <c r="G249" s="23">
        <f t="shared" si="24"/>
        <v>320147.39915966388</v>
      </c>
      <c r="H249" s="24">
        <v>274000</v>
      </c>
      <c r="I249" s="25">
        <f>('Existing Homes'!I249*'Existing Homes'!B249+'New Homes'!I249*'New Homes'!B249)/'Total Homes'!B249</f>
        <v>37.972116119174942</v>
      </c>
      <c r="J249" s="26">
        <f>('Existing Homes'!J249*'Existing Homes'!B249+'New Homes'!J249*'New Homes'!B249)/'Total Homes'!B249</f>
        <v>0.96470511841100071</v>
      </c>
      <c r="K249" s="27">
        <f t="shared" si="20"/>
        <v>41216</v>
      </c>
      <c r="L249" s="28">
        <f t="shared" si="18"/>
        <v>13672090006</v>
      </c>
      <c r="M249" s="30">
        <f t="shared" si="22"/>
        <v>39423</v>
      </c>
      <c r="N249" s="31">
        <f t="shared" si="21"/>
        <v>331718.02227290371</v>
      </c>
      <c r="O249" s="28">
        <v>286000</v>
      </c>
      <c r="P249" s="29">
        <f t="array" aca="1" ref="P249" ca="1">SUM(INDIRECT(ADDRESS(ROW()-MONTH($A249)+1,2)):$B249*INDIRECT(ADDRESS(ROW()-MONTH($A249)+1,9)):I249)/$K249</f>
        <v>24.713606366459626</v>
      </c>
      <c r="Q249" s="32">
        <f t="array" aca="1" ref="Q249" ca="1">SUM(INDIRECT(ADDRESS(ROW()-MONTH($A249)+1,2)):$B249*INDIRECT(ADDRESS(ROW()-MONTH($A249)+1,10)):J249)/$K249</f>
        <v>1.0049357045807452</v>
      </c>
    </row>
    <row r="250" spans="1:17" x14ac:dyDescent="0.25">
      <c r="A250" s="18">
        <v>44927</v>
      </c>
      <c r="B250" s="19">
        <f>'Existing Homes'!B250+'New Homes'!B250</f>
        <v>1894</v>
      </c>
      <c r="C250" s="20">
        <f>'Existing Homes'!C250+'New Homes'!C250</f>
        <v>5470</v>
      </c>
      <c r="D250" s="21">
        <f t="shared" si="23"/>
        <v>1.6159527326440177</v>
      </c>
      <c r="E250" s="20">
        <f>'Existing Homes'!E250+'New Homes'!E250</f>
        <v>2516</v>
      </c>
      <c r="F250" s="22">
        <f>SUM('Existing Homes'!F250,'New Homes'!F250)</f>
        <v>592226672</v>
      </c>
      <c r="G250" s="23">
        <f t="shared" si="24"/>
        <v>312685.67687434005</v>
      </c>
      <c r="H250" s="24">
        <v>264500</v>
      </c>
      <c r="I250" s="25">
        <f>('Existing Homes'!I250*'Existing Homes'!B250+'New Homes'!I250*'New Homes'!B250)/'Total Homes'!B250</f>
        <v>41.13516367476241</v>
      </c>
      <c r="J250" s="26">
        <f>('Existing Homes'!J250*'Existing Homes'!B250+'New Homes'!J250*'New Homes'!B250)/'Total Homes'!B250</f>
        <v>0.96195459345300949</v>
      </c>
      <c r="K250" s="27">
        <f t="shared" si="20"/>
        <v>1894</v>
      </c>
      <c r="L250" s="28">
        <f t="shared" si="18"/>
        <v>592226672</v>
      </c>
      <c r="M250" s="30">
        <f t="shared" si="22"/>
        <v>2516</v>
      </c>
      <c r="N250" s="31">
        <f t="shared" si="21"/>
        <v>312685.67687434005</v>
      </c>
      <c r="O250" s="28">
        <v>264500</v>
      </c>
      <c r="P250" s="29">
        <f t="array" aca="1" ref="P250" ca="1">SUM(INDIRECT(ADDRESS(ROW()-MONTH($A250)+1,2)):$B250*INDIRECT(ADDRESS(ROW()-MONTH($A250)+1,9)):I250)/$K250</f>
        <v>41.13516367476241</v>
      </c>
      <c r="Q250" s="32">
        <f t="array" aca="1" ref="Q250" ca="1">SUM(INDIRECT(ADDRESS(ROW()-MONTH($A250)+1,2)):$B250*INDIRECT(ADDRESS(ROW()-MONTH($A250)+1,10)):J250)/$K250</f>
        <v>0.96195459345300949</v>
      </c>
    </row>
    <row r="251" spans="1:17" x14ac:dyDescent="0.25">
      <c r="A251" s="18">
        <v>44958</v>
      </c>
      <c r="B251" s="19">
        <f>'Existing Homes'!B251+'New Homes'!B251</f>
        <v>2181</v>
      </c>
      <c r="C251" s="20">
        <f>'Existing Homes'!C251+'New Homes'!C251</f>
        <v>5263</v>
      </c>
      <c r="D251" s="21">
        <f t="shared" si="23"/>
        <v>1.565437239738251</v>
      </c>
      <c r="E251" s="20">
        <f>'Existing Homes'!E251+'New Homes'!E251</f>
        <v>2342</v>
      </c>
      <c r="F251" s="22">
        <f>SUM('Existing Homes'!F251,'New Homes'!F251)</f>
        <v>693617809</v>
      </c>
      <c r="G251" s="23">
        <f t="shared" si="24"/>
        <v>318027.42274186155</v>
      </c>
      <c r="H251" s="24">
        <v>269725</v>
      </c>
      <c r="I251" s="25">
        <f>('Existing Homes'!I251*'Existing Homes'!B251+'New Homes'!I251*'New Homes'!B251)/'Total Homes'!B251</f>
        <v>45.528198074277853</v>
      </c>
      <c r="J251" s="26">
        <f>('Existing Homes'!J251*'Existing Homes'!B251+'New Homes'!J251*'New Homes'!B251)/'Total Homes'!B251</f>
        <v>0.97232095369096749</v>
      </c>
      <c r="K251" s="27">
        <f t="shared" si="20"/>
        <v>4075</v>
      </c>
      <c r="L251" s="28">
        <f t="shared" si="18"/>
        <v>1285844481</v>
      </c>
      <c r="M251" s="30">
        <f t="shared" si="22"/>
        <v>4858</v>
      </c>
      <c r="N251" s="31">
        <f t="shared" si="21"/>
        <v>315544.6579141104</v>
      </c>
      <c r="O251" s="28">
        <v>265000</v>
      </c>
      <c r="P251" s="29">
        <f t="array" aca="1" ref="P251" ca="1">SUM(INDIRECT(ADDRESS(ROW()-MONTH($A251)+1,2)):$B251*INDIRECT(ADDRESS(ROW()-MONTH($A251)+1,9)):I251)/$K251</f>
        <v>43.48638036809816</v>
      </c>
      <c r="Q251" s="32">
        <f t="array" aca="1" ref="Q251" ca="1">SUM(INDIRECT(ADDRESS(ROW()-MONTH($A251)+1,2)):$B251*INDIRECT(ADDRESS(ROW()-MONTH($A251)+1,10)):J251)/$K251</f>
        <v>0.96750282208588956</v>
      </c>
    </row>
    <row r="252" spans="1:17" x14ac:dyDescent="0.25">
      <c r="A252" s="18">
        <v>44986</v>
      </c>
      <c r="B252" s="19">
        <f>'Existing Homes'!B252+'New Homes'!B252</f>
        <v>3618</v>
      </c>
      <c r="C252" s="20">
        <f>'Existing Homes'!C252+'New Homes'!C252</f>
        <v>5241</v>
      </c>
      <c r="D252" s="21">
        <f t="shared" si="23"/>
        <v>1.5455997640755941</v>
      </c>
      <c r="E252" s="20">
        <f>'Existing Homes'!E252+'New Homes'!E252</f>
        <v>3256</v>
      </c>
      <c r="F252" s="22">
        <f>SUM('Existing Homes'!F252,'New Homes'!F252)</f>
        <v>1164467376</v>
      </c>
      <c r="G252" s="23">
        <f t="shared" si="24"/>
        <v>321853.89054726367</v>
      </c>
      <c r="H252" s="24">
        <v>279000</v>
      </c>
      <c r="I252" s="25">
        <f>('Existing Homes'!I252*'Existing Homes'!B252+'New Homes'!I252*'New Homes'!B252)/'Total Homes'!B252</f>
        <v>40.104477611940297</v>
      </c>
      <c r="J252" s="26">
        <f>('Existing Homes'!J252*'Existing Homes'!B252+'New Homes'!J252*'New Homes'!B252)/'Total Homes'!B252</f>
        <v>0.98763681592039798</v>
      </c>
      <c r="K252" s="27">
        <f t="shared" si="20"/>
        <v>7693</v>
      </c>
      <c r="L252" s="28">
        <f t="shared" si="18"/>
        <v>2450311857</v>
      </c>
      <c r="M252" s="30">
        <f t="shared" si="22"/>
        <v>8114</v>
      </c>
      <c r="N252" s="31">
        <f t="shared" si="21"/>
        <v>318511.8753412193</v>
      </c>
      <c r="O252" s="28">
        <v>270000</v>
      </c>
      <c r="P252" s="29">
        <f t="array" aca="1" ref="P252" ca="1">SUM(INDIRECT(ADDRESS(ROW()-MONTH($A252)+1,2)):$B252*INDIRECT(ADDRESS(ROW()-MONTH($A252)+1,9)):I252)/$K252</f>
        <v>41.895879370856626</v>
      </c>
      <c r="Q252" s="32">
        <f t="array" aca="1" ref="Q252" ca="1">SUM(INDIRECT(ADDRESS(ROW()-MONTH($A252)+1,2)):$B252*INDIRECT(ADDRESS(ROW()-MONTH($A252)+1,10)):J252)/$K252</f>
        <v>0.9769717925386715</v>
      </c>
    </row>
    <row r="253" spans="1:17" x14ac:dyDescent="0.25">
      <c r="A253" s="18">
        <v>45017</v>
      </c>
      <c r="B253" s="19">
        <f>'Existing Homes'!B253+'New Homes'!B253</f>
        <v>2919</v>
      </c>
      <c r="C253" s="20">
        <f>'Existing Homes'!C253+'New Homes'!C253</f>
        <v>5305</v>
      </c>
      <c r="D253" s="21">
        <f t="shared" si="23"/>
        <v>1.5897909747021952</v>
      </c>
      <c r="E253" s="20">
        <f>'Existing Homes'!E253+'New Homes'!E253</f>
        <v>3682</v>
      </c>
      <c r="F253" s="22">
        <f>SUM('Existing Homes'!F253,'New Homes'!F253)</f>
        <v>986479524</v>
      </c>
      <c r="G253" s="23">
        <f t="shared" si="24"/>
        <v>337951.19013360742</v>
      </c>
      <c r="H253" s="24">
        <v>290000</v>
      </c>
      <c r="I253" s="25">
        <f>('Existing Homes'!I253*'Existing Homes'!B253+'New Homes'!I253*'New Homes'!B253)/'Total Homes'!B253</f>
        <v>39.044193216855085</v>
      </c>
      <c r="J253" s="26">
        <f>('Existing Homes'!J253*'Existing Homes'!B253+'New Homes'!J253*'New Homes'!B253)/'Total Homes'!B253</f>
        <v>0.99608324768756429</v>
      </c>
      <c r="K253" s="27">
        <f t="shared" si="20"/>
        <v>10612</v>
      </c>
      <c r="L253" s="28">
        <f t="shared" si="18"/>
        <v>3436791381</v>
      </c>
      <c r="M253" s="30">
        <f t="shared" si="22"/>
        <v>11796</v>
      </c>
      <c r="N253" s="31">
        <f t="shared" si="21"/>
        <v>323858.96918582736</v>
      </c>
      <c r="O253" s="28">
        <v>275000</v>
      </c>
      <c r="P253" s="29">
        <f t="array" aca="1" ref="P253" ca="1">SUM(INDIRECT(ADDRESS(ROW()-MONTH($A253)+1,2)):$B253*INDIRECT(ADDRESS(ROW()-MONTH($A253)+1,9)):I253)/$K253</f>
        <v>41.111477572559366</v>
      </c>
      <c r="Q253" s="32">
        <f t="array" aca="1" ref="Q253" ca="1">SUM(INDIRECT(ADDRESS(ROW()-MONTH($A253)+1,2)):$B253*INDIRECT(ADDRESS(ROW()-MONTH($A253)+1,10)):J253)/$K253</f>
        <v>0.98222870335469281</v>
      </c>
    </row>
    <row r="254" spans="1:17" x14ac:dyDescent="0.25">
      <c r="A254" s="18">
        <v>45047</v>
      </c>
      <c r="B254" s="19">
        <f>'Existing Homes'!B254+'New Homes'!B254</f>
        <v>3677</v>
      </c>
      <c r="C254" s="20">
        <f>'Existing Homes'!C254+'New Homes'!C254</f>
        <v>5645</v>
      </c>
      <c r="D254" s="21">
        <f t="shared" si="23"/>
        <v>1.720337261275904</v>
      </c>
      <c r="E254" s="20">
        <f>'Existing Homes'!E254+'New Homes'!E254</f>
        <v>3575</v>
      </c>
      <c r="F254" s="22">
        <f>SUM('Existing Homes'!F254,'New Homes'!F254)</f>
        <v>1316642051</v>
      </c>
      <c r="G254" s="23">
        <f t="shared" si="24"/>
        <v>358075.07506119116</v>
      </c>
      <c r="H254" s="24">
        <v>305000</v>
      </c>
      <c r="I254" s="25">
        <f>('Existing Homes'!I254*'Existing Homes'!B254+'New Homes'!I254*'New Homes'!B254)/'Total Homes'!B254</f>
        <v>35.388632036986671</v>
      </c>
      <c r="J254" s="26">
        <f>('Existing Homes'!J254*'Existing Homes'!B254+'New Homes'!J254*'New Homes'!B254)/'Total Homes'!B254</f>
        <v>1.003669023660593</v>
      </c>
      <c r="K254" s="27">
        <f t="shared" si="20"/>
        <v>14289</v>
      </c>
      <c r="L254" s="28">
        <f t="shared" si="18"/>
        <v>4753433432</v>
      </c>
      <c r="M254" s="30">
        <f t="shared" si="22"/>
        <v>15371</v>
      </c>
      <c r="N254" s="31">
        <f t="shared" si="21"/>
        <v>332663.82755966129</v>
      </c>
      <c r="O254" s="28">
        <v>380000</v>
      </c>
      <c r="P254" s="29">
        <f t="array" aca="1" ref="P254" ca="1">SUM(INDIRECT(ADDRESS(ROW()-MONTH($A254)+1,2)):$B254*INDIRECT(ADDRESS(ROW()-MONTH($A254)+1,9)):I254)/$K254</f>
        <v>39.638813072993209</v>
      </c>
      <c r="Q254" s="32">
        <f t="array" aca="1" ref="Q254" ca="1">SUM(INDIRECT(ADDRESS(ROW()-MONTH($A254)+1,2)):$B254*INDIRECT(ADDRESS(ROW()-MONTH($A254)+1,10)):J254)/$K254</f>
        <v>0.98774595842956125</v>
      </c>
    </row>
    <row r="255" spans="1:17" x14ac:dyDescent="0.25">
      <c r="A255" s="18">
        <v>45078</v>
      </c>
      <c r="B255" s="19">
        <f>'Existing Homes'!B255+'New Homes'!B255</f>
        <v>3995</v>
      </c>
      <c r="C255" s="20">
        <f>'Existing Homes'!C255+'New Homes'!C255</f>
        <v>5878</v>
      </c>
      <c r="D255" s="21">
        <f t="shared" si="23"/>
        <v>1.8181255799566967</v>
      </c>
      <c r="E255" s="20">
        <f>'Existing Homes'!E255+'New Homes'!E255</f>
        <v>3602</v>
      </c>
      <c r="F255" s="22">
        <f>SUM('Existing Homes'!F255,'New Homes'!F255)</f>
        <v>1467022321</v>
      </c>
      <c r="G255" s="23">
        <f t="shared" si="24"/>
        <v>367214.59849812265</v>
      </c>
      <c r="H255" s="24">
        <v>315000</v>
      </c>
      <c r="I255" s="25">
        <f>('Existing Homes'!I255*'Existing Homes'!B255+'New Homes'!I255*'New Homes'!B255)/'Total Homes'!B255</f>
        <v>30.268585732165207</v>
      </c>
      <c r="J255" s="26">
        <f>('Existing Homes'!J255*'Existing Homes'!B255+'New Homes'!J255*'New Homes'!B255)/'Total Homes'!B255</f>
        <v>1.0091909887359201</v>
      </c>
      <c r="K255" s="27">
        <f t="shared" si="20"/>
        <v>18284</v>
      </c>
      <c r="L255" s="28">
        <f t="shared" si="18"/>
        <v>6220455753</v>
      </c>
      <c r="M255" s="30">
        <f t="shared" si="22"/>
        <v>18973</v>
      </c>
      <c r="N255" s="31">
        <f t="shared" si="21"/>
        <v>340213.0689674032</v>
      </c>
      <c r="O255" s="28">
        <v>287000</v>
      </c>
      <c r="P255" s="29">
        <f t="array" aca="1" ref="P255" ca="1">SUM(INDIRECT(ADDRESS(ROW()-MONTH($A255)+1,2)):$B255*INDIRECT(ADDRESS(ROW()-MONTH($A255)+1,9)):I255)/$K255</f>
        <v>37.591446073069349</v>
      </c>
      <c r="Q255" s="32">
        <f t="array" aca="1" ref="Q255" ca="1">SUM(INDIRECT(ADDRESS(ROW()-MONTH($A255)+1,2)):$B255*INDIRECT(ADDRESS(ROW()-MONTH($A255)+1,10)):J255)/$K255</f>
        <v>0.9924316342157079</v>
      </c>
    </row>
    <row r="256" spans="1:17" x14ac:dyDescent="0.25">
      <c r="A256" s="18">
        <v>45108</v>
      </c>
      <c r="B256" s="19">
        <f>'Existing Homes'!B256+'New Homes'!B256</f>
        <v>3374</v>
      </c>
      <c r="C256" s="20">
        <f>'Existing Homes'!C256+'New Homes'!C256</f>
        <v>6115</v>
      </c>
      <c r="D256" s="21">
        <f t="shared" si="23"/>
        <v>1.9267428121307602</v>
      </c>
      <c r="E256" s="20">
        <f>'Existing Homes'!E256+'New Homes'!E256</f>
        <v>3336</v>
      </c>
      <c r="F256" s="22">
        <f>SUM('Existing Homes'!F256,'New Homes'!F256)</f>
        <v>1190767367</v>
      </c>
      <c r="G256" s="23">
        <f t="shared" si="24"/>
        <v>352924.53082394786</v>
      </c>
      <c r="H256" s="24">
        <v>300000</v>
      </c>
      <c r="I256" s="25">
        <f>('Existing Homes'!I256*'Existing Homes'!B256+'New Homes'!I256*'New Homes'!B256)/'Total Homes'!B256</f>
        <v>33.799644339063427</v>
      </c>
      <c r="J256" s="26">
        <f>('Existing Homes'!J256*'Existing Homes'!B256+'New Homes'!J256*'New Homes'!B256)/'Total Homes'!B256</f>
        <v>0.99867427385892116</v>
      </c>
      <c r="K256" s="27">
        <f t="shared" si="20"/>
        <v>21658</v>
      </c>
      <c r="L256" s="28">
        <f t="shared" si="18"/>
        <v>7411223120</v>
      </c>
      <c r="M256" s="30">
        <f t="shared" si="22"/>
        <v>22309</v>
      </c>
      <c r="N256" s="31">
        <f t="shared" si="21"/>
        <v>342193.32902391726</v>
      </c>
      <c r="O256" s="28">
        <v>290000</v>
      </c>
      <c r="P256" s="29">
        <f t="array" aca="1" ref="P256" ca="1">SUM(INDIRECT(ADDRESS(ROW()-MONTH($A256)+1,2)):$B256*INDIRECT(ADDRESS(ROW()-MONTH($A256)+1,9)):I256)/$K256</f>
        <v>37.000738757041276</v>
      </c>
      <c r="Q256" s="32">
        <f t="array" aca="1" ref="Q256" ca="1">SUM(INDIRECT(ADDRESS(ROW()-MONTH($A256)+1,2)):$B256*INDIRECT(ADDRESS(ROW()-MONTH($A256)+1,10)):J256)/$K256</f>
        <v>0.9934041462738944</v>
      </c>
    </row>
    <row r="257" spans="1:19" x14ac:dyDescent="0.25">
      <c r="A257" s="18">
        <v>45139</v>
      </c>
      <c r="B257" s="19">
        <f>'Existing Homes'!B257+'New Homes'!B257</f>
        <v>3532</v>
      </c>
      <c r="C257" s="20">
        <f>'Existing Homes'!C257+'New Homes'!C257</f>
        <v>6403</v>
      </c>
      <c r="D257" s="21">
        <f t="shared" si="23"/>
        <v>2.046994884910486</v>
      </c>
      <c r="E257" s="20">
        <f>'Existing Homes'!E257+'New Homes'!E257</f>
        <v>3103</v>
      </c>
      <c r="F257" s="22">
        <f>SUM('Existing Homes'!F257,'New Homes'!F257)</f>
        <v>1244219500</v>
      </c>
      <c r="G257" s="23">
        <f t="shared" si="24"/>
        <v>352270.52661381656</v>
      </c>
      <c r="H257" s="24">
        <v>300000</v>
      </c>
      <c r="I257" s="25">
        <f>('Existing Homes'!I257*'Existing Homes'!B257+'New Homes'!I257*'New Homes'!B257)/'Total Homes'!B257</f>
        <v>33.737825594563986</v>
      </c>
      <c r="J257" s="26">
        <f>('Existing Homes'!J257*'Existing Homes'!B257+'New Homes'!J257*'New Homes'!B257)/'Total Homes'!B257</f>
        <v>0.99399773499433752</v>
      </c>
      <c r="K257" s="27">
        <f t="shared" si="20"/>
        <v>25190</v>
      </c>
      <c r="L257" s="28">
        <f t="shared" si="18"/>
        <v>8655442620</v>
      </c>
      <c r="M257" s="30">
        <f t="shared" si="22"/>
        <v>25412</v>
      </c>
      <c r="N257" s="31">
        <f t="shared" si="21"/>
        <v>343606.29694323143</v>
      </c>
      <c r="O257" s="28">
        <v>290000</v>
      </c>
      <c r="P257" s="29">
        <f t="array" aca="1" ref="P257" ca="1">SUM(INDIRECT(ADDRESS(ROW()-MONTH($A257)+1,2)):$B257*INDIRECT(ADDRESS(ROW()-MONTH($A257)+1,9)):I257)/$K257</f>
        <v>36.543231441048036</v>
      </c>
      <c r="Q257" s="32">
        <f t="array" aca="1" ref="Q257" ca="1">SUM(INDIRECT(ADDRESS(ROW()-MONTH($A257)+1,2)):$B257*INDIRECT(ADDRESS(ROW()-MONTH($A257)+1,10)):J257)/$K257</f>
        <v>0.99348737594283465</v>
      </c>
    </row>
    <row r="258" spans="1:19" x14ac:dyDescent="0.25">
      <c r="A258" s="18">
        <v>45170</v>
      </c>
      <c r="B258" s="19">
        <f>'Existing Homes'!B258+'New Homes'!B258</f>
        <v>2991</v>
      </c>
      <c r="C258" s="20">
        <f>'Existing Homes'!C258+'New Homes'!C258</f>
        <v>6852</v>
      </c>
      <c r="D258" s="21">
        <f t="shared" si="23"/>
        <v>2.2325278305729026</v>
      </c>
      <c r="E258" s="20">
        <f>'Existing Homes'!E258+'New Homes'!E258</f>
        <v>2848</v>
      </c>
      <c r="F258" s="22">
        <f>SUM('Existing Homes'!F258,'New Homes'!F258)</f>
        <v>1014049623</v>
      </c>
      <c r="G258" s="23">
        <f t="shared" si="24"/>
        <v>339033.64192577731</v>
      </c>
      <c r="H258" s="24">
        <v>289000</v>
      </c>
      <c r="I258" s="25">
        <f>('Existing Homes'!I258*'Existing Homes'!B258+'New Homes'!I258*'New Homes'!B258)/'Total Homes'!B258</f>
        <v>33.992978936810431</v>
      </c>
      <c r="J258" s="26">
        <f>('Existing Homes'!J258*'Existing Homes'!B258+'New Homes'!J258*'New Homes'!B258)/'Total Homes'!B258</f>
        <v>0.98511233701103307</v>
      </c>
      <c r="K258" s="27">
        <f t="shared" si="20"/>
        <v>28181</v>
      </c>
      <c r="L258" s="28">
        <f t="shared" si="18"/>
        <v>9669492243</v>
      </c>
      <c r="M258" s="30">
        <f t="shared" si="22"/>
        <v>28260</v>
      </c>
      <c r="N258" s="31">
        <f t="shared" si="21"/>
        <v>343120.97665093502</v>
      </c>
      <c r="O258" s="28">
        <v>290000</v>
      </c>
      <c r="P258" s="29">
        <f t="array" aca="1" ref="P258" ca="1">SUM(INDIRECT(ADDRESS(ROW()-MONTH($A258)+1,2)):$B258*INDIRECT(ADDRESS(ROW()-MONTH($A258)+1,9)):I258)/$K258</f>
        <v>36.272559525921722</v>
      </c>
      <c r="Q258" s="32">
        <f t="array" aca="1" ref="Q258" ca="1">SUM(INDIRECT(ADDRESS(ROW()-MONTH($A258)+1,2)):$B258*INDIRECT(ADDRESS(ROW()-MONTH($A258)+1,10)):J258)/$K258</f>
        <v>0.99259848834321018</v>
      </c>
    </row>
    <row r="259" spans="1:19" x14ac:dyDescent="0.25">
      <c r="A259" s="18">
        <v>45200</v>
      </c>
      <c r="B259" s="19">
        <f>'Existing Homes'!B259+'New Homes'!B259</f>
        <v>2916</v>
      </c>
      <c r="C259" s="20">
        <f>'Existing Homes'!C259+'New Homes'!C259</f>
        <v>6930</v>
      </c>
      <c r="D259" s="21">
        <f t="shared" si="23"/>
        <v>2.2754884255458876</v>
      </c>
      <c r="E259" s="20">
        <f>'Existing Homes'!E259+'New Homes'!E259</f>
        <v>2706</v>
      </c>
      <c r="F259" s="22">
        <f>SUM('Existing Homes'!F259,'New Homes'!F259)</f>
        <v>1003103316</v>
      </c>
      <c r="G259" s="23">
        <f t="shared" si="24"/>
        <v>343999.76543209876</v>
      </c>
      <c r="H259" s="24">
        <v>290000</v>
      </c>
      <c r="I259" s="25">
        <f>('Existing Homes'!I259*'Existing Homes'!B259+'New Homes'!I259*'New Homes'!B259)/'Total Homes'!B259</f>
        <v>37.473251028806587</v>
      </c>
      <c r="J259" s="26">
        <f>('Existing Homes'!J259*'Existing Homes'!B259+'New Homes'!J259*'New Homes'!B259)/'Total Homes'!B259</f>
        <v>0.97805212620027437</v>
      </c>
      <c r="K259" s="27">
        <f t="shared" si="20"/>
        <v>31097</v>
      </c>
      <c r="L259" s="28">
        <f t="shared" si="18"/>
        <v>10672595559</v>
      </c>
      <c r="M259" s="30">
        <f t="shared" si="22"/>
        <v>30966</v>
      </c>
      <c r="N259" s="31">
        <f t="shared" si="21"/>
        <v>343203.38164453162</v>
      </c>
      <c r="O259" s="28">
        <v>290000</v>
      </c>
      <c r="P259" s="29">
        <f t="array" aca="1" ref="P259" ca="1">SUM(INDIRECT(ADDRESS(ROW()-MONTH($A259)+1,2)):$B259*INDIRECT(ADDRESS(ROW()-MONTH($A259)+1,9)):I259)/$K259</f>
        <v>36.38514969289642</v>
      </c>
      <c r="Q259" s="32">
        <f t="array" aca="1" ref="Q259" ca="1">SUM(INDIRECT(ADDRESS(ROW()-MONTH($A259)+1,2)):$B259*INDIRECT(ADDRESS(ROW()-MONTH($A259)+1,10)):J259)/$K259</f>
        <v>0.99123445991574766</v>
      </c>
    </row>
    <row r="260" spans="1:19" x14ac:dyDescent="0.25">
      <c r="A260" s="18">
        <v>45231</v>
      </c>
      <c r="B260" s="19">
        <f>'Existing Homes'!B260+'New Homes'!B260</f>
        <v>2625</v>
      </c>
      <c r="C260" s="20">
        <f>'Existing Homes'!C260+'New Homes'!C260</f>
        <v>6632</v>
      </c>
      <c r="D260" s="21">
        <f t="shared" si="23"/>
        <v>2.1899834892680241</v>
      </c>
      <c r="E260" s="20">
        <f>'Existing Homes'!E260+'New Homes'!E260</f>
        <v>2220</v>
      </c>
      <c r="F260" s="22">
        <f>SUM('Existing Homes'!F260,'New Homes'!F260)</f>
        <v>928878300</v>
      </c>
      <c r="G260" s="23">
        <f t="shared" si="24"/>
        <v>353858.4</v>
      </c>
      <c r="H260" s="24">
        <v>288000</v>
      </c>
      <c r="I260" s="25">
        <f>('Existing Homes'!I260*'Existing Homes'!B260+'New Homes'!I260*'New Homes'!B260)/'Total Homes'!B260</f>
        <v>38.286857142857144</v>
      </c>
      <c r="J260" s="26">
        <f>('Existing Homes'!J260*'Existing Homes'!B260+'New Homes'!J260*'New Homes'!B260)/'Total Homes'!B260</f>
        <v>0.9696419047619047</v>
      </c>
      <c r="K260" s="27">
        <f t="shared" si="20"/>
        <v>33722</v>
      </c>
      <c r="L260" s="28">
        <f t="shared" si="18"/>
        <v>11601473859</v>
      </c>
      <c r="M260" s="30">
        <f t="shared" si="22"/>
        <v>33186</v>
      </c>
      <c r="N260" s="31">
        <f t="shared" si="21"/>
        <v>344032.79339896806</v>
      </c>
      <c r="O260" s="28">
        <v>290000</v>
      </c>
      <c r="P260" s="29">
        <f t="array" aca="1" ref="P260" ca="1">SUM(INDIRECT(ADDRESS(ROW()-MONTH($A260)+1,2)):$B260*INDIRECT(ADDRESS(ROW()-MONTH($A260)+1,9)):I260)/$K260</f>
        <v>36.533183085226263</v>
      </c>
      <c r="Q260" s="32">
        <f t="array" aca="1" ref="Q260" ca="1">SUM(INDIRECT(ADDRESS(ROW()-MONTH($A260)+1,2)):$B260*INDIRECT(ADDRESS(ROW()-MONTH($A260)+1,10)):J260)/$K260</f>
        <v>0.989553644505071</v>
      </c>
    </row>
    <row r="261" spans="1:19" x14ac:dyDescent="0.25">
      <c r="A261" s="18">
        <v>45261</v>
      </c>
      <c r="B261" s="19">
        <f>'Existing Homes'!B261+'New Homes'!B261</f>
        <v>2458</v>
      </c>
      <c r="C261" s="20">
        <f>'Existing Homes'!C261+'New Homes'!C261</f>
        <v>5961</v>
      </c>
      <c r="D261" s="21">
        <f t="shared" si="23"/>
        <v>1.9771144278606965</v>
      </c>
      <c r="E261" s="20">
        <f>'Existing Homes'!E261+'New Homes'!E261</f>
        <v>2088</v>
      </c>
      <c r="F261" s="22">
        <f>SUM('Existing Homes'!F261,'New Homes'!F261)</f>
        <v>812341406</v>
      </c>
      <c r="G261" s="23">
        <f t="shared" si="24"/>
        <v>330488.77379983728</v>
      </c>
      <c r="H261" s="24">
        <v>282500</v>
      </c>
      <c r="I261" s="25">
        <f>('Existing Homes'!I261*'Existing Homes'!B261+'New Homes'!I261*'New Homes'!B261)/'Total Homes'!B261</f>
        <v>41.8006509357201</v>
      </c>
      <c r="J261" s="26">
        <f>('Existing Homes'!J261*'Existing Homes'!B261+'New Homes'!J261*'New Homes'!B261)/'Total Homes'!B261</f>
        <v>0.96456387306753466</v>
      </c>
      <c r="K261" s="27">
        <f t="shared" si="20"/>
        <v>36180</v>
      </c>
      <c r="L261" s="28">
        <f t="shared" si="18"/>
        <v>12413815265</v>
      </c>
      <c r="M261" s="30">
        <f t="shared" si="22"/>
        <v>35274</v>
      </c>
      <c r="N261" s="31">
        <f t="shared" si="21"/>
        <v>343112.63861249312</v>
      </c>
      <c r="O261" s="28">
        <v>290000</v>
      </c>
      <c r="P261" s="29">
        <f t="array" aca="1" ref="P261" ca="1">SUM(INDIRECT(ADDRESS(ROW()-MONTH($A261)+1,2)):$B261*INDIRECT(ADDRESS(ROW()-MONTH($A261)+1,9)):I261)/$K261</f>
        <v>36.891044776119401</v>
      </c>
      <c r="Q261" s="32">
        <f t="array" aca="1" ref="Q261" ca="1">SUM(INDIRECT(ADDRESS(ROW()-MONTH($A261)+1,2)):$B261*INDIRECT(ADDRESS(ROW()-MONTH($A261)+1,10)):J261)/$K261</f>
        <v>0.98785588723051421</v>
      </c>
    </row>
    <row r="262" spans="1:19" x14ac:dyDescent="0.25">
      <c r="A262" s="18">
        <v>45292</v>
      </c>
      <c r="B262" s="19">
        <f>'Existing Homes'!B262+'New Homes'!B262</f>
        <v>1908</v>
      </c>
      <c r="C262" s="20">
        <f>'Existing Homes'!C262+'New Homes'!C262</f>
        <v>5802</v>
      </c>
      <c r="D262" s="21">
        <f t="shared" si="23"/>
        <v>1.9236337514505168</v>
      </c>
      <c r="E262" s="20">
        <f>'Existing Homes'!E262+'New Homes'!E262</f>
        <v>2264</v>
      </c>
      <c r="F262" s="22">
        <f>SUM('Existing Homes'!F262,'New Homes'!F262)</f>
        <v>603069326</v>
      </c>
      <c r="G262" s="23">
        <f t="shared" si="24"/>
        <v>316074.07023060799</v>
      </c>
      <c r="H262" s="24">
        <v>275000</v>
      </c>
      <c r="I262" s="25">
        <f>('Existing Homes'!I262*'Existing Homes'!B262+'New Homes'!I262*'New Homes'!B262)/'Total Homes'!B262</f>
        <v>46.639937106918239</v>
      </c>
      <c r="J262" s="26">
        <f>('Existing Homes'!J262*'Existing Homes'!B262+'New Homes'!J262*'New Homes'!B262)/'Total Homes'!B262</f>
        <v>0.95945597484276723</v>
      </c>
      <c r="K262" s="27">
        <f t="shared" si="20"/>
        <v>1908</v>
      </c>
      <c r="L262" s="28">
        <f t="shared" si="18"/>
        <v>603069326</v>
      </c>
      <c r="M262" s="30">
        <f t="shared" si="22"/>
        <v>2264</v>
      </c>
      <c r="N262" s="31">
        <f t="shared" si="21"/>
        <v>316074.07023060799</v>
      </c>
      <c r="O262" s="28">
        <v>275000</v>
      </c>
      <c r="P262" s="29">
        <f t="array" aca="1" ref="P262" ca="1">SUM(INDIRECT(ADDRESS(ROW()-MONTH($A262)+1,2)):$B262*INDIRECT(ADDRESS(ROW()-MONTH($A262)+1,9)):I262)/$K262</f>
        <v>46.639937106918239</v>
      </c>
      <c r="Q262" s="32">
        <f t="array" aca="1" ref="Q262" ca="1">SUM(INDIRECT(ADDRESS(ROW()-MONTH($A262)+1,2)):$B262*INDIRECT(ADDRESS(ROW()-MONTH($A262)+1,10)):J262)/$K262</f>
        <v>0.95945597484276723</v>
      </c>
    </row>
    <row r="263" spans="1:19" x14ac:dyDescent="0.25">
      <c r="A263" s="18">
        <v>45323</v>
      </c>
      <c r="B263" s="19">
        <f>'Existing Homes'!B263+'New Homes'!B263</f>
        <v>2154</v>
      </c>
      <c r="C263" s="20">
        <f>'Existing Homes'!C263+'New Homes'!C263</f>
        <v>5896</v>
      </c>
      <c r="D263" s="21">
        <f t="shared" si="23"/>
        <v>1.9562584676638926</v>
      </c>
      <c r="E263" s="20">
        <f>'Existing Homes'!E263+'New Homes'!E263</f>
        <v>2865</v>
      </c>
      <c r="F263" s="22">
        <f>SUM('Existing Homes'!F263,'New Homes'!F263)</f>
        <v>710752328</v>
      </c>
      <c r="G263" s="23">
        <f t="shared" si="24"/>
        <v>329968.58310120704</v>
      </c>
      <c r="H263" s="24">
        <v>285000</v>
      </c>
      <c r="I263" s="25">
        <f>('Existing Homes'!I263*'Existing Homes'!B263+'New Homes'!I263*'New Homes'!B263)/'Total Homes'!B263</f>
        <v>54.087279480037139</v>
      </c>
      <c r="J263" s="26">
        <f>('Existing Homes'!J263*'Existing Homes'!B263+'New Homes'!J263*'New Homes'!B263)/'Total Homes'!B263</f>
        <v>0.96688207985143904</v>
      </c>
      <c r="K263" s="27">
        <f t="shared" si="20"/>
        <v>4062</v>
      </c>
      <c r="L263" s="28">
        <f t="shared" si="18"/>
        <v>1313821654</v>
      </c>
      <c r="M263" s="30">
        <f t="shared" si="22"/>
        <v>5129</v>
      </c>
      <c r="N263" s="31">
        <f t="shared" si="21"/>
        <v>323442.06154603645</v>
      </c>
      <c r="O263" s="28">
        <v>280000</v>
      </c>
      <c r="P263" s="29">
        <f t="array" aca="1" ref="P263" ca="1">SUM(INDIRECT(ADDRESS(ROW()-MONTH($A263)+1,2)):$B263*INDIRECT(ADDRESS(ROW()-MONTH($A263)+1,9)):I263)/$K263</f>
        <v>50.589118660758245</v>
      </c>
      <c r="Q263" s="32">
        <f t="array" aca="1" ref="Q263" ca="1">SUM(INDIRECT(ADDRESS(ROW()-MONTH($A263)+1,2)):$B263*INDIRECT(ADDRESS(ROW()-MONTH($A263)+1,10)):J263)/$K263</f>
        <v>0.96339389463318548</v>
      </c>
    </row>
    <row r="264" spans="1:19" x14ac:dyDescent="0.25">
      <c r="A264" s="18">
        <v>45352</v>
      </c>
      <c r="B264" s="19">
        <f>'Existing Homes'!B264+'New Homes'!B264</f>
        <v>2845</v>
      </c>
      <c r="C264" s="20">
        <f>'Existing Homes'!C264+'New Homes'!C264</f>
        <v>6119</v>
      </c>
      <c r="D264" s="21">
        <f t="shared" si="23"/>
        <v>2.0745889133751483</v>
      </c>
      <c r="E264" s="20">
        <f>'Existing Homes'!E264+'New Homes'!E264</f>
        <v>3591</v>
      </c>
      <c r="F264" s="22">
        <f>SUM('Existing Homes'!F264,'New Homes'!F264)</f>
        <v>947868354</v>
      </c>
      <c r="G264" s="23">
        <f t="shared" si="24"/>
        <v>333169.89595782076</v>
      </c>
      <c r="H264" s="24">
        <v>292250</v>
      </c>
      <c r="I264" s="25">
        <f>('Existing Homes'!I264*'Existing Homes'!B264+'New Homes'!I264*'New Homes'!B264)/'Total Homes'!B264</f>
        <v>50.089982425307554</v>
      </c>
      <c r="J264" s="26">
        <f>('Existing Homes'!J264*'Existing Homes'!B264+'New Homes'!J264*'New Homes'!B264)/'Total Homes'!B264</f>
        <v>0.9807964850615114</v>
      </c>
      <c r="K264" s="27">
        <f t="shared" si="20"/>
        <v>6907</v>
      </c>
      <c r="L264" s="28">
        <f t="shared" si="18"/>
        <v>2261690008</v>
      </c>
      <c r="M264" s="30">
        <f t="shared" si="22"/>
        <v>8720</v>
      </c>
      <c r="N264" s="31">
        <f t="shared" si="21"/>
        <v>327448.96597654553</v>
      </c>
      <c r="O264" s="28">
        <v>285000</v>
      </c>
      <c r="P264" s="29">
        <f t="array" aca="1" ref="P264" ca="1">SUM(INDIRECT(ADDRESS(ROW()-MONTH($A264)+1,2)):$B264*INDIRECT(ADDRESS(ROW()-MONTH($A264)+1,9)):I264)/$K264</f>
        <v>50.383523961198783</v>
      </c>
      <c r="Q264" s="32">
        <f t="array" aca="1" ref="Q264" ca="1">SUM(INDIRECT(ADDRESS(ROW()-MONTH($A264)+1,2)):$B264*INDIRECT(ADDRESS(ROW()-MONTH($A264)+1,10)):J264)/$K264</f>
        <v>0.97056203851165479</v>
      </c>
    </row>
    <row r="265" spans="1:19" x14ac:dyDescent="0.25">
      <c r="A265" s="18">
        <v>45383</v>
      </c>
      <c r="B265" s="19">
        <f>'Existing Homes'!B265+'New Homes'!B265</f>
        <v>3237</v>
      </c>
      <c r="C265" s="20">
        <f>'Existing Homes'!C265+'New Homes'!C265</f>
        <v>6472</v>
      </c>
      <c r="D265" s="21">
        <f t="shared" si="23"/>
        <v>2.174731182795699</v>
      </c>
      <c r="E265" s="20">
        <f>'Existing Homes'!E265+'New Homes'!E265</f>
        <v>3725</v>
      </c>
      <c r="F265" s="22">
        <f>SUM('Existing Homes'!F265,'New Homes'!F265)</f>
        <v>1148707914</v>
      </c>
      <c r="G265" s="23">
        <f t="shared" si="24"/>
        <v>354868.06116774789</v>
      </c>
      <c r="H265" s="24">
        <v>303000</v>
      </c>
      <c r="I265" s="25">
        <f>('Existing Homes'!I265*'Existing Homes'!B265+'New Homes'!I265*'New Homes'!B265)/'Total Homes'!B265</f>
        <v>42.566265060240966</v>
      </c>
      <c r="J265" s="26">
        <f>('Existing Homes'!J265*'Existing Homes'!B265+'New Homes'!J265*'New Homes'!B265)/'Total Homes'!B265</f>
        <v>0.98580074142724738</v>
      </c>
      <c r="K265" s="27">
        <f t="shared" si="20"/>
        <v>10144</v>
      </c>
      <c r="L265" s="28">
        <f t="shared" si="18"/>
        <v>3410397922</v>
      </c>
      <c r="M265" s="30">
        <f t="shared" si="22"/>
        <v>12445</v>
      </c>
      <c r="N265" s="31">
        <f t="shared" si="21"/>
        <v>336198.53332018928</v>
      </c>
      <c r="O265" s="28">
        <v>285158</v>
      </c>
      <c r="P265" s="29">
        <f t="array" aca="1" ref="P265" ca="1">SUM(INDIRECT(ADDRESS(ROW()-MONTH($A265)+1,2)):$B265*INDIRECT(ADDRESS(ROW()-MONTH($A265)+1,9)):I265)/$K265</f>
        <v>47.88899842271293</v>
      </c>
      <c r="Q265" s="32">
        <f t="array" aca="1" ref="Q265" ca="1">SUM(INDIRECT(ADDRESS(ROW()-MONTH($A265)+1,2)):$B265*INDIRECT(ADDRESS(ROW()-MONTH($A265)+1,10)):J265)/$K265</f>
        <v>0.97542478312302827</v>
      </c>
    </row>
    <row r="266" spans="1:19" x14ac:dyDescent="0.25">
      <c r="A266" s="18">
        <v>45413</v>
      </c>
      <c r="B266" s="19">
        <f>'Existing Homes'!B266+'New Homes'!B266</f>
        <v>3815</v>
      </c>
      <c r="C266" s="20">
        <f>'Existing Homes'!C266+'New Homes'!C266</f>
        <v>6882</v>
      </c>
      <c r="D266" s="21">
        <f t="shared" si="23"/>
        <v>2.3035983263598325</v>
      </c>
      <c r="E266" s="20">
        <f>'Existing Homes'!E266+'New Homes'!E266</f>
        <v>3577</v>
      </c>
      <c r="F266" s="22">
        <f>SUM('Existing Homes'!F266,'New Homes'!F266)</f>
        <v>1401951223</v>
      </c>
      <c r="G266" s="23">
        <f t="shared" si="24"/>
        <v>367483.93787680211</v>
      </c>
      <c r="H266" s="24">
        <v>313000</v>
      </c>
      <c r="I266" s="25">
        <f>('Existing Homes'!I266*'Existing Homes'!B266+'New Homes'!I266*'New Homes'!B266)/'Total Homes'!B266</f>
        <v>35.01100917431193</v>
      </c>
      <c r="J266" s="26">
        <f>('Existing Homes'!J266*'Existing Homes'!B266+'New Homes'!J266*'New Homes'!B266)/'Total Homes'!B266</f>
        <v>0.99634076015727391</v>
      </c>
      <c r="K266" s="27">
        <f t="shared" si="20"/>
        <v>13959</v>
      </c>
      <c r="L266" s="28">
        <f t="shared" ref="L266" si="25">IF(MONTH(A266)=1,F266,F266+L265)</f>
        <v>4812349145</v>
      </c>
      <c r="M266" s="30">
        <f t="shared" ref="M266:M276" si="26">IF(MONTH(A266)=1,E266,SUM(E266,M265))</f>
        <v>16022</v>
      </c>
      <c r="N266" s="31">
        <f t="shared" ref="N266" si="27">L266/K266</f>
        <v>344748.84626405902</v>
      </c>
      <c r="O266" s="28">
        <v>295000</v>
      </c>
      <c r="P266" s="29">
        <f t="array" aca="1" ref="P266" ca="1">SUM(INDIRECT(ADDRESS(ROW()-MONTH($A266)+1,2)):$B266*INDIRECT(ADDRESS(ROW()-MONTH($A266)+1,9)):I266)/$K266</f>
        <v>44.369439071566731</v>
      </c>
      <c r="Q266" s="32">
        <f t="array" aca="1" ref="Q266" ca="1">SUM(INDIRECT(ADDRESS(ROW()-MONTH($A266)+1,2)):$B266*INDIRECT(ADDRESS(ROW()-MONTH($A266)+1,10)):J266)/$K266</f>
        <v>0.98114112758793603</v>
      </c>
    </row>
    <row r="267" spans="1:19" x14ac:dyDescent="0.25">
      <c r="A267" s="18">
        <v>45444</v>
      </c>
      <c r="B267" s="19">
        <f>'Existing Homes'!B267+'New Homes'!B267</f>
        <v>3528</v>
      </c>
      <c r="C267" s="20">
        <f>'Existing Homes'!C267+'New Homes'!C267</f>
        <v>7025</v>
      </c>
      <c r="D267" s="21">
        <f t="shared" si="23"/>
        <v>2.3825000706553991</v>
      </c>
      <c r="E267" s="20">
        <f>'Existing Homes'!E267+'New Homes'!E267</f>
        <v>3480</v>
      </c>
      <c r="F267" s="22">
        <f>SUM('Existing Homes'!F267,'New Homes'!F267)</f>
        <v>1347617960</v>
      </c>
      <c r="G267" s="23">
        <f t="shared" si="24"/>
        <v>381977.87981859408</v>
      </c>
      <c r="H267" s="24">
        <v>330000</v>
      </c>
      <c r="I267" s="25">
        <f>('Existing Homes'!I267*'Existing Homes'!B267+'New Homes'!I267*'New Homes'!B267)/'Total Homes'!B267</f>
        <v>37.496598639455783</v>
      </c>
      <c r="J267" s="26">
        <f>('Existing Homes'!J267*'Existing Homes'!B267+'New Homes'!J267*'New Homes'!B267)/'Total Homes'!B267</f>
        <v>0.990514739229025</v>
      </c>
      <c r="K267" s="27">
        <f t="shared" si="20"/>
        <v>17487</v>
      </c>
      <c r="L267" s="28">
        <f t="shared" ref="L267" si="28">IF(MONTH(A267)=1,F267,F267+L266)</f>
        <v>6159967105</v>
      </c>
      <c r="M267" s="30">
        <f t="shared" si="26"/>
        <v>19502</v>
      </c>
      <c r="N267" s="31">
        <f t="shared" ref="N267" si="29">L267/K267</f>
        <v>352259.79899353808</v>
      </c>
      <c r="O267" s="28">
        <v>300000</v>
      </c>
      <c r="P267" s="29">
        <f t="array" aca="1" ref="P267" ca="1">SUM(INDIRECT(ADDRESS(ROW()-MONTH($A267)+1,2)):$B267*INDIRECT(ADDRESS(ROW()-MONTH($A267)+1,9)):I267)/$K267</f>
        <v>42.982844398696173</v>
      </c>
      <c r="Q267" s="32">
        <f t="array" aca="1" ref="Q267" ca="1">SUM(INDIRECT(ADDRESS(ROW()-MONTH($A267)+1,2)):$B267*INDIRECT(ADDRESS(ROW()-MONTH($A267)+1,10)):J267)/$K267</f>
        <v>0.98303225253045123</v>
      </c>
      <c r="S267" s="11" t="s">
        <v>24</v>
      </c>
    </row>
    <row r="268" spans="1:19" x14ac:dyDescent="0.25">
      <c r="A268" s="18">
        <v>45474</v>
      </c>
      <c r="B268" s="19">
        <f>'Existing Homes'!B268+'New Homes'!B268</f>
        <v>3591</v>
      </c>
      <c r="C268" s="20">
        <f>'Existing Homes'!C268+'New Homes'!C268</f>
        <v>7388</v>
      </c>
      <c r="D268" s="21">
        <f t="shared" si="23"/>
        <v>2.4903370786516854</v>
      </c>
      <c r="E268" s="20">
        <f>'Existing Homes'!E268+'New Homes'!E268</f>
        <v>3282</v>
      </c>
      <c r="F268" s="22">
        <f>SUM('Existing Homes'!F268,'New Homes'!F268)</f>
        <v>1319910946</v>
      </c>
      <c r="G268" s="23">
        <f t="shared" si="24"/>
        <v>367560.83152325259</v>
      </c>
      <c r="H268" s="24">
        <v>292250</v>
      </c>
      <c r="I268" s="25">
        <f>('Existing Homes'!I268*'Existing Homes'!B268+'New Homes'!I268*'New Homes'!B268)/'Total Homes'!B268</f>
        <v>32.102199944305205</v>
      </c>
      <c r="J268" s="26">
        <f>('Existing Homes'!J268*'Existing Homes'!B268+'New Homes'!J268*'New Homes'!B268)/'Total Homes'!B268</f>
        <v>0.9859284321915901</v>
      </c>
      <c r="K268" s="27">
        <f t="shared" si="20"/>
        <v>21078</v>
      </c>
      <c r="L268" s="28">
        <f t="shared" ref="L268" si="30">IF(MONTH(A268)=1,F268,F268+L267)</f>
        <v>7479878051</v>
      </c>
      <c r="M268" s="30">
        <f t="shared" si="26"/>
        <v>22784</v>
      </c>
      <c r="N268" s="31">
        <f t="shared" ref="N268:N269" si="31">L268/K268</f>
        <v>354866.59317772085</v>
      </c>
      <c r="O268" s="28">
        <v>304075</v>
      </c>
      <c r="P268" s="29">
        <f t="array" aca="1" ref="P268" ca="1">SUM(INDIRECT(ADDRESS(ROW()-MONTH($A268)+1,2)):$B268*INDIRECT(ADDRESS(ROW()-MONTH($A268)+1,9)):I268)/$K268</f>
        <v>41.12913938703862</v>
      </c>
      <c r="Q268" s="32">
        <f t="array" aca="1" ref="Q268" ca="1">SUM(INDIRECT(ADDRESS(ROW()-MONTH($A268)+1,2)):$B268*INDIRECT(ADDRESS(ROW()-MONTH($A268)+1,10)):J268)/$K268</f>
        <v>0.98352566657178109</v>
      </c>
    </row>
    <row r="269" spans="1:19" x14ac:dyDescent="0.25">
      <c r="A269" s="18">
        <v>45505</v>
      </c>
      <c r="B269" s="19">
        <f>'Existing Homes'!B269+'New Homes'!B269</f>
        <v>3508</v>
      </c>
      <c r="C269" s="20">
        <f>'Existing Homes'!C269+'New Homes'!C269</f>
        <v>7608</v>
      </c>
      <c r="D269" s="21">
        <f t="shared" si="23"/>
        <v>2.5662244209579494</v>
      </c>
      <c r="E269" s="20">
        <f>'Existing Homes'!E269+'New Homes'!E269</f>
        <v>3255</v>
      </c>
      <c r="F269" s="22">
        <f>SUM('Existing Homes'!F269,'New Homes'!F269)</f>
        <v>1269393064</v>
      </c>
      <c r="G269" s="23">
        <f t="shared" si="24"/>
        <v>361856.63169897377</v>
      </c>
      <c r="H269" s="24">
        <v>292250</v>
      </c>
      <c r="I269" s="25">
        <f>('Existing Homes'!I269*'Existing Homes'!B269+'New Homes'!I269*'New Homes'!B269)/'Total Homes'!B269</f>
        <v>34.581527936145953</v>
      </c>
      <c r="J269" s="26">
        <f>('Existing Homes'!J269*'Existing Homes'!B269+'New Homes'!J269*'New Homes'!B269)/'Total Homes'!B269</f>
        <v>0.97899543899657915</v>
      </c>
      <c r="K269" s="27">
        <f t="shared" si="20"/>
        <v>24586</v>
      </c>
      <c r="L269" s="28">
        <f t="shared" ref="L269" si="32">IF(MONTH(A269)=1,F269,F269+L268)</f>
        <v>8749271115</v>
      </c>
      <c r="M269" s="30">
        <f t="shared" si="26"/>
        <v>26039</v>
      </c>
      <c r="N269" s="31">
        <f t="shared" si="31"/>
        <v>355863.95163914422</v>
      </c>
      <c r="O269" s="28">
        <v>305000</v>
      </c>
      <c r="P269" s="29">
        <f t="array" aca="1" ref="P269" ca="1">SUM(INDIRECT(ADDRESS(ROW()-MONTH($A269)+1,2)):$B269*INDIRECT(ADDRESS(ROW()-MONTH($A269)+1,9)):I269)/$K269</f>
        <v>40.194907671032297</v>
      </c>
      <c r="Q269" s="32">
        <f t="array" aca="1" ref="Q269" ca="1">SUM(INDIRECT(ADDRESS(ROW()-MONTH($A269)+1,2)):$B269*INDIRECT(ADDRESS(ROW()-MONTH($A269)+1,10)):J269)/$K269</f>
        <v>0.98287928089156429</v>
      </c>
    </row>
    <row r="270" spans="1:19" x14ac:dyDescent="0.25">
      <c r="A270" s="18">
        <v>45536</v>
      </c>
      <c r="B270" s="19">
        <f>'Existing Homes'!B270+'New Homes'!B270</f>
        <v>2911</v>
      </c>
      <c r="C270" s="20">
        <f>'Existing Homes'!C270+'New Homes'!C270</f>
        <v>7855</v>
      </c>
      <c r="D270" s="21">
        <f t="shared" si="23"/>
        <v>2.6555104800540907</v>
      </c>
      <c r="E270" s="20">
        <f>'Existing Homes'!E270+'New Homes'!E270</f>
        <v>3022</v>
      </c>
      <c r="F270" s="22">
        <f>SUM('Existing Homes'!F270,'New Homes'!F270)</f>
        <v>1061142831</v>
      </c>
      <c r="G270" s="23">
        <f>F270/B270</f>
        <v>364528.62624527654</v>
      </c>
      <c r="H270" s="24">
        <v>309500</v>
      </c>
      <c r="I270" s="25">
        <f>('Existing Homes'!I270*'Existing Homes'!B270+'New Homes'!I270*'New Homes'!B270)/'Total Homes'!B270</f>
        <v>36.135348677430436</v>
      </c>
      <c r="J270" s="26">
        <f>('Existing Homes'!J270*'Existing Homes'!B270+'New Homes'!J270*'New Homes'!B270)/'Total Homes'!B270</f>
        <v>0.9731484026107865</v>
      </c>
      <c r="K270" s="27">
        <f t="shared" si="20"/>
        <v>27497</v>
      </c>
      <c r="L270" s="28">
        <f>IF(MONTH(A270)=1,F270,F270+L269)</f>
        <v>9810413946</v>
      </c>
      <c r="M270" s="30">
        <f t="shared" si="26"/>
        <v>29061</v>
      </c>
      <c r="N270" s="31">
        <f>L270/K270</f>
        <v>356781.24689966178</v>
      </c>
      <c r="O270" s="28">
        <v>305000</v>
      </c>
      <c r="P270" s="29">
        <f t="array" aca="1" ref="P270" ca="1">SUM(INDIRECT(ADDRESS(ROW()-MONTH($A270)+1,2)):$B270*INDIRECT(ADDRESS(ROW()-MONTH($A270)+1,9)):I270)/$K270</f>
        <v>39.765138015056188</v>
      </c>
      <c r="Q270" s="32">
        <f t="array" aca="1" ref="Q270" ca="1">SUM(INDIRECT(ADDRESS(ROW()-MONTH($A270)+1,2)):$B270*INDIRECT(ADDRESS(ROW()-MONTH($A270)+1,10)):J270)/$K270</f>
        <v>0.98184911081208859</v>
      </c>
    </row>
    <row r="271" spans="1:19" x14ac:dyDescent="0.25">
      <c r="A271" s="18">
        <v>45566</v>
      </c>
      <c r="B271" s="19">
        <f>'Existing Homes'!B271+'New Homes'!B271</f>
        <v>3181</v>
      </c>
      <c r="C271" s="20">
        <f>'Existing Homes'!C271+'New Homes'!C271</f>
        <v>7914</v>
      </c>
      <c r="D271" s="21">
        <f t="shared" si="23"/>
        <v>2.6556304353905089</v>
      </c>
      <c r="E271" s="20">
        <f>'Existing Homes'!E271+'New Homes'!E271</f>
        <v>3135</v>
      </c>
      <c r="F271" s="22">
        <f>SUM('Existing Homes'!F271,'New Homes'!F271)</f>
        <v>1131962805</v>
      </c>
      <c r="G271" s="23">
        <f t="shared" si="24"/>
        <v>355851.24331971077</v>
      </c>
      <c r="H271" s="24">
        <v>292250</v>
      </c>
      <c r="I271" s="25">
        <f>('Existing Homes'!I271*'Existing Homes'!B271+'New Homes'!I271*'New Homes'!B271)/'Total Homes'!B271</f>
        <v>38.952845017290159</v>
      </c>
      <c r="J271" s="26">
        <f>('Existing Homes'!J271*'Existing Homes'!B271+'New Homes'!J271*'New Homes'!B271)/'Total Homes'!B271</f>
        <v>0.97097139264382271</v>
      </c>
      <c r="K271" s="27">
        <f t="shared" si="20"/>
        <v>30678</v>
      </c>
      <c r="L271" s="28">
        <f t="shared" ref="L271:L276" si="33">IF(MONTH(A271)=1,F271,F271+L270)</f>
        <v>10942376751</v>
      </c>
      <c r="M271" s="30">
        <f t="shared" si="26"/>
        <v>32196</v>
      </c>
      <c r="N271" s="31">
        <f t="shared" ref="N271:N276" si="34">L271/K271</f>
        <v>356684.81488362997</v>
      </c>
      <c r="O271" s="28">
        <v>305000</v>
      </c>
      <c r="P271" s="29">
        <f t="array" aca="1" ref="P271" ca="1">SUM(INDIRECT(ADDRESS(ROW()-MONTH($A271)+1,2)):$B271*INDIRECT(ADDRESS(ROW()-MONTH($A271)+1,9)):I271)/$K271</f>
        <v>39.680911402307842</v>
      </c>
      <c r="Q271" s="32">
        <f t="array" aca="1" ref="Q271" ca="1">SUM(INDIRECT(ADDRESS(ROW()-MONTH($A271)+1,2)):$B271*INDIRECT(ADDRESS(ROW()-MONTH($A271)+1,10)):J271)/$K271</f>
        <v>0.98072120086055148</v>
      </c>
    </row>
    <row r="272" spans="1:19" x14ac:dyDescent="0.25">
      <c r="A272" s="18">
        <v>45597</v>
      </c>
      <c r="B272" s="19">
        <f>'Existing Homes'!B272+'New Homes'!B272</f>
        <v>2883</v>
      </c>
      <c r="C272" s="20">
        <f>'Existing Homes'!C272+'New Homes'!C272</f>
        <v>7435</v>
      </c>
      <c r="D272" s="21">
        <f t="shared" si="23"/>
        <v>2.4770260140481413</v>
      </c>
      <c r="E272" s="20">
        <f>'Existing Homes'!E272+'New Homes'!E272</f>
        <v>2535</v>
      </c>
      <c r="F272" s="22">
        <f>SUM('Existing Homes'!F272,'New Homes'!F272)</f>
        <v>1048190709</v>
      </c>
      <c r="G272" s="23">
        <f t="shared" si="24"/>
        <v>363576.38189386058</v>
      </c>
      <c r="H272" s="24">
        <v>305000</v>
      </c>
      <c r="I272" s="25">
        <f>('Existing Homes'!I272*'Existing Homes'!B272+'New Homes'!I272*'New Homes'!B272)/'Total Homes'!B272</f>
        <v>40.228928199791881</v>
      </c>
      <c r="J272" s="26">
        <f>('Existing Homes'!J272*'Existing Homes'!B272+'New Homes'!J272*'New Homes'!B272)/'Total Homes'!B272</f>
        <v>0.96535587929240374</v>
      </c>
      <c r="K272" s="27">
        <f t="shared" si="20"/>
        <v>33561</v>
      </c>
      <c r="L272" s="28">
        <f t="shared" si="33"/>
        <v>11990567460</v>
      </c>
      <c r="M272" s="30">
        <f t="shared" si="26"/>
        <v>34731</v>
      </c>
      <c r="N272" s="31">
        <f t="shared" si="34"/>
        <v>357276.82309823902</v>
      </c>
      <c r="O272" s="28">
        <v>305000</v>
      </c>
      <c r="P272" s="29">
        <f t="array" aca="1" ref="P272" ca="1">SUM(INDIRECT(ADDRESS(ROW()-MONTH($A272)+1,2)):$B272*INDIRECT(ADDRESS(ROW()-MONTH($A272)+1,9)):I272)/$K272</f>
        <v>39.727987843032089</v>
      </c>
      <c r="Q272" s="32">
        <f t="array" aca="1" ref="Q272" ca="1">SUM(INDIRECT(ADDRESS(ROW()-MONTH($A272)+1,2)):$B272*INDIRECT(ADDRESS(ROW()-MONTH($A272)+1,10)):J272)/$K272</f>
        <v>0.97940126933047289</v>
      </c>
    </row>
    <row r="273" spans="1:17" x14ac:dyDescent="0.25">
      <c r="A273" s="18">
        <v>45627</v>
      </c>
      <c r="B273" s="19">
        <f>'Existing Homes'!B273+'New Homes'!B273</f>
        <v>2892</v>
      </c>
      <c r="C273" s="20">
        <f>'Existing Homes'!C273+'New Homes'!C273</f>
        <v>6736</v>
      </c>
      <c r="D273" s="21">
        <f>C273/AVERAGE(B262:B273)</f>
        <v>2.2174306641428689</v>
      </c>
      <c r="E273" s="20">
        <f>'Existing Homes'!E273+'New Homes'!E273</f>
        <v>2007</v>
      </c>
      <c r="F273" s="22">
        <f>SUM('Existing Homes'!F273,'New Homes'!F273)</f>
        <v>1049865176</v>
      </c>
      <c r="G273" s="23">
        <f t="shared" si="24"/>
        <v>363023.91977869987</v>
      </c>
      <c r="H273" s="24">
        <v>310000</v>
      </c>
      <c r="I273" s="25">
        <f>('Existing Homes'!I273*'Existing Homes'!B273+'New Homes'!I273*'New Homes'!B273)/'Total Homes'!B273</f>
        <v>45.847510373443981</v>
      </c>
      <c r="J273" s="26">
        <f>('Existing Homes'!J273*'Existing Homes'!B273+'New Homes'!J273*'New Homes'!B273)/'Total Homes'!B273</f>
        <v>0.96126728907330572</v>
      </c>
      <c r="K273" s="27">
        <f t="shared" si="20"/>
        <v>36453</v>
      </c>
      <c r="L273" s="28">
        <f t="shared" si="33"/>
        <v>13040432636</v>
      </c>
      <c r="M273" s="30">
        <f t="shared" si="26"/>
        <v>36738</v>
      </c>
      <c r="N273" s="31">
        <f t="shared" si="34"/>
        <v>357732.76920966723</v>
      </c>
      <c r="O273" s="28">
        <v>305000</v>
      </c>
      <c r="P273" s="29">
        <f t="array" aca="1" ref="P273" ca="1">SUM(INDIRECT(ADDRESS(ROW()-MONTH($A273)+1,2)):$B273*INDIRECT(ADDRESS(ROW()-MONTH($A273)+1,9)):I273)/$K273</f>
        <v>40.213480371985845</v>
      </c>
      <c r="Q273" s="32">
        <f t="array" aca="1" ref="Q273" ca="1">SUM(INDIRECT(ADDRESS(ROW()-MONTH($A273)+1,2)):$B273*INDIRECT(ADDRESS(ROW()-MONTH($A273)+1,10)):J273)/$K273</f>
        <v>0.9779626093874304</v>
      </c>
    </row>
    <row r="274" spans="1:17" x14ac:dyDescent="0.25">
      <c r="A274" s="18">
        <v>45658</v>
      </c>
      <c r="B274" s="19">
        <f>'Existing Homes'!B274+'New Homes'!B274</f>
        <v>1998</v>
      </c>
      <c r="C274" s="20">
        <f>'Existing Homes'!C274+'New Homes'!C274</f>
        <v>6688</v>
      </c>
      <c r="D274" s="21">
        <f t="shared" si="23"/>
        <v>2.1962072079468022</v>
      </c>
      <c r="E274" s="20">
        <f>'Existing Homes'!E274+'New Homes'!E274</f>
        <v>2268</v>
      </c>
      <c r="F274" s="22">
        <f>SUM('Existing Homes'!F274,'New Homes'!F274)</f>
        <v>696345972</v>
      </c>
      <c r="G274" s="23">
        <f t="shared" si="24"/>
        <v>348521.50750750751</v>
      </c>
      <c r="H274" s="24">
        <v>295000</v>
      </c>
      <c r="I274" s="25">
        <f>('Existing Homes'!I274*'Existing Homes'!B274+'New Homes'!I274*'New Homes'!B274)/'Total Homes'!B274</f>
        <v>49.285285285285283</v>
      </c>
      <c r="J274" s="26">
        <f>('Existing Homes'!J274*'Existing Homes'!B274+'New Homes'!J274*'New Homes'!B274)/'Total Homes'!B274</f>
        <v>0.960963963963964</v>
      </c>
      <c r="K274" s="27">
        <f t="shared" si="20"/>
        <v>1998</v>
      </c>
      <c r="L274" s="28">
        <f t="shared" si="33"/>
        <v>696345972</v>
      </c>
      <c r="M274" s="30">
        <f t="shared" si="26"/>
        <v>2268</v>
      </c>
      <c r="N274" s="31">
        <f t="shared" si="34"/>
        <v>348521.50750750751</v>
      </c>
      <c r="O274" s="28">
        <v>295000</v>
      </c>
      <c r="P274" s="29">
        <f t="array" aca="1" ref="P274" ca="1">SUM(INDIRECT(ADDRESS(ROW()-MONTH($A274)+1,2)):$B274*INDIRECT(ADDRESS(ROW()-MONTH($A274)+1,9)):I274)/$K274</f>
        <v>49.285285285285283</v>
      </c>
      <c r="Q274" s="32">
        <f t="array" aca="1" ref="Q274" ca="1">SUM(INDIRECT(ADDRESS(ROW()-MONTH($A274)+1,2)):$B274*INDIRECT(ADDRESS(ROW()-MONTH($A274)+1,10)):J274)/$K274</f>
        <v>0.960963963963964</v>
      </c>
    </row>
    <row r="275" spans="1:17" x14ac:dyDescent="0.25">
      <c r="A275" s="18">
        <v>45689</v>
      </c>
      <c r="B275" s="19">
        <f>'Existing Homes'!B275+'New Homes'!B275</f>
        <v>2097</v>
      </c>
      <c r="C275" s="20">
        <f>'Existing Homes'!C275+'New Homes'!C275</f>
        <v>6732</v>
      </c>
      <c r="D275" s="21">
        <f t="shared" si="23"/>
        <v>2.2141095214602862</v>
      </c>
      <c r="E275" s="20">
        <f>'Existing Homes'!E275+'New Homes'!E275</f>
        <v>2624</v>
      </c>
      <c r="F275" s="22">
        <f>SUM('Existing Homes'!F275,'New Homes'!F275)</f>
        <v>733739334</v>
      </c>
      <c r="G275" s="23">
        <f t="shared" si="24"/>
        <v>349899.53934191703</v>
      </c>
      <c r="H275" s="24">
        <v>303000</v>
      </c>
      <c r="I275" s="25">
        <f>('Existing Homes'!I275*'Existing Homes'!B275+'New Homes'!I275*'New Homes'!B275)/'Total Homes'!B275</f>
        <v>56.078206962327137</v>
      </c>
      <c r="J275" s="26">
        <f>('Existing Homes'!J275*'Existing Homes'!B275+'New Homes'!J275*'New Homes'!B275)/'Total Homes'!B275</f>
        <v>0.9674620886981401</v>
      </c>
      <c r="K275" s="27">
        <f t="shared" si="20"/>
        <v>4095</v>
      </c>
      <c r="L275" s="28">
        <f t="shared" si="33"/>
        <v>1430085306</v>
      </c>
      <c r="M275" s="30">
        <f t="shared" si="26"/>
        <v>4892</v>
      </c>
      <c r="N275" s="31">
        <f t="shared" si="34"/>
        <v>349227.18095238094</v>
      </c>
      <c r="O275" s="28">
        <v>300000</v>
      </c>
      <c r="P275" s="29">
        <f t="array" aca="1" ref="P275" ca="1">SUM(INDIRECT(ADDRESS(ROW()-MONTH($A275)+1,2)):$B275*INDIRECT(ADDRESS(ROW()-MONTH($A275)+1,9)):I275)/$K275</f>
        <v>52.763858363858361</v>
      </c>
      <c r="Q275" s="32">
        <f t="array" aca="1" ref="Q275" ca="1">SUM(INDIRECT(ADDRESS(ROW()-MONTH($A275)+1,2)):$B275*INDIRECT(ADDRESS(ROW()-MONTH($A275)+1,10)):J275)/$K275</f>
        <v>0.96429157509157504</v>
      </c>
    </row>
    <row r="276" spans="1:17" x14ac:dyDescent="0.25">
      <c r="A276" s="18">
        <v>45717</v>
      </c>
      <c r="B276" s="19">
        <f>'Existing Homes'!B276+'New Homes'!B276</f>
        <v>2742</v>
      </c>
      <c r="C276" s="20">
        <f>'Existing Homes'!C276+'New Homes'!C276</f>
        <v>7249</v>
      </c>
      <c r="D276" s="21">
        <f t="shared" si="23"/>
        <v>2.3908968474287442</v>
      </c>
      <c r="E276" s="20">
        <f>'Existing Homes'!E276+'New Homes'!E276</f>
        <v>3639</v>
      </c>
      <c r="F276" s="22">
        <f>SUM('Existing Homes'!F276,'New Homes'!F276)</f>
        <v>989492064</v>
      </c>
      <c r="G276" s="23">
        <f t="shared" si="24"/>
        <v>360865.08533916849</v>
      </c>
      <c r="H276" s="24">
        <v>303000</v>
      </c>
      <c r="I276" s="25">
        <f>('Existing Homes'!I276*'Existing Homes'!B276+'New Homes'!I276*'New Homes'!B276)/'Total Homes'!B276</f>
        <v>52.33916849015317</v>
      </c>
      <c r="J276" s="26">
        <f>('Existing Homes'!J276*'Existing Homes'!B276+'New Homes'!J276*'New Homes'!B276)/'Total Homes'!B276</f>
        <v>0.97738074398249442</v>
      </c>
      <c r="K276" s="27">
        <f t="shared" si="20"/>
        <v>6837</v>
      </c>
      <c r="L276" s="28">
        <f t="shared" si="33"/>
        <v>2419577370</v>
      </c>
      <c r="M276" s="30">
        <f t="shared" si="26"/>
        <v>8531</v>
      </c>
      <c r="N276" s="31">
        <f t="shared" si="34"/>
        <v>353894.5985081176</v>
      </c>
      <c r="O276" s="28">
        <v>280000</v>
      </c>
      <c r="P276" s="29">
        <f t="array" aca="1" ref="P276" ca="1">SUM(INDIRECT(ADDRESS(ROW()-MONTH($A276)+1,2)):$B276*INDIRECT(ADDRESS(ROW()-MONTH($A276)+1,9)):I276)/$K276</f>
        <v>52.593535176246895</v>
      </c>
      <c r="Q276" s="32">
        <f t="array" aca="1" ref="Q276" ca="1">SUM(INDIRECT(ADDRESS(ROW()-MONTH($A276)+1,2)):$B276*INDIRECT(ADDRESS(ROW()-MONTH($A276)+1,10)):J276)/$K276</f>
        <v>0.96954102676612541</v>
      </c>
    </row>
    <row r="277" spans="1:17" x14ac:dyDescent="0.25">
      <c r="A277" s="18">
        <v>45748</v>
      </c>
      <c r="B277" s="19">
        <f>'Existing Homes'!B277+'New Homes'!B277</f>
        <v>3263</v>
      </c>
      <c r="C277" s="20">
        <f>'Existing Homes'!C277+'New Homes'!C277</f>
        <v>7732</v>
      </c>
      <c r="D277" s="21">
        <f t="shared" ref="D277" si="35">C277/AVERAGE(B266:B277)</f>
        <v>2.548380894833695</v>
      </c>
      <c r="E277" s="20">
        <f>'Existing Homes'!E277+'New Homes'!E277</f>
        <v>3760</v>
      </c>
      <c r="F277" s="22">
        <f>SUM('Existing Homes'!F277,'New Homes'!F277)</f>
        <v>1180540354</v>
      </c>
      <c r="G277" s="23">
        <f t="shared" ref="G277" si="36">F277/B277</f>
        <v>361796.00183879863</v>
      </c>
      <c r="H277" s="24">
        <v>315000</v>
      </c>
      <c r="I277" s="25">
        <f>('Existing Homes'!I277*'Existing Homes'!B277+'New Homes'!I277*'New Homes'!B277)/'Total Homes'!B277</f>
        <v>43.040147103892124</v>
      </c>
      <c r="J277" s="26">
        <f>('Existing Homes'!J277*'Existing Homes'!B277+'New Homes'!J277*'New Homes'!B277)/'Total Homes'!B277</f>
        <v>0.98612166717744409</v>
      </c>
      <c r="K277" s="27">
        <f t="shared" ref="K277" si="37">IF(MONTH(A277)=1,B277,SUM(B277,K276))</f>
        <v>10100</v>
      </c>
      <c r="L277" s="28">
        <f t="shared" ref="L277" si="38">IF(MONTH(A277)=1,F277,F277+L276)</f>
        <v>3600117724</v>
      </c>
      <c r="M277" s="30">
        <f t="shared" ref="M277" si="39">IF(MONTH(A277)=1,E277,SUM(E277,M276))</f>
        <v>12291</v>
      </c>
      <c r="N277" s="31">
        <f t="shared" ref="N277" si="40">L277/K277</f>
        <v>356447.29940594058</v>
      </c>
      <c r="O277" s="28">
        <v>305000</v>
      </c>
      <c r="P277" s="29">
        <f t="array" aca="1" ref="P277" ca="1">SUM(INDIRECT(ADDRESS(ROW()-MONTH($A277)+1,2)):$B277*INDIRECT(ADDRESS(ROW()-MONTH($A277)+1,9)):I277)/$K277</f>
        <v>49.507128712871285</v>
      </c>
      <c r="Q277" s="32">
        <f t="array" aca="1" ref="Q277" ca="1">SUM(INDIRECT(ADDRESS(ROW()-MONTH($A277)+1,2)):$B277*INDIRECT(ADDRESS(ROW()-MONTH($A277)+1,10)):J277)/$K277</f>
        <v>0.97489772277227726</v>
      </c>
    </row>
    <row r="278" spans="1:17" x14ac:dyDescent="0.25">
      <c r="A278" s="18">
        <v>45778</v>
      </c>
      <c r="B278" s="19">
        <f>'Existing Homes'!B278+'New Homes'!B278</f>
        <v>3863</v>
      </c>
      <c r="C278" s="20">
        <f>'Existing Homes'!C278+'New Homes'!C278</f>
        <v>8207</v>
      </c>
      <c r="D278" s="21">
        <f t="shared" ref="D278" si="41">C278/AVERAGE(B267:B278)</f>
        <v>2.7013742216858216</v>
      </c>
      <c r="E278" s="20">
        <f>'Existing Homes'!E278+'New Homes'!E278</f>
        <v>3968</v>
      </c>
      <c r="F278" s="22">
        <f>SUM('Existing Homes'!F278,'New Homes'!F278)</f>
        <v>1612874345</v>
      </c>
      <c r="G278" s="23">
        <f t="shared" ref="G278" si="42">F278/B278</f>
        <v>417518.59823971009</v>
      </c>
      <c r="H278" s="24">
        <v>356384</v>
      </c>
      <c r="I278" s="25">
        <f>('Existing Homes'!I278*'Existing Homes'!B278+'New Homes'!I278*'New Homes'!B278)/'Total Homes'!B278</f>
        <v>38.713435154025369</v>
      </c>
      <c r="J278" s="26">
        <f>('Existing Homes'!J278*'Existing Homes'!B278+'New Homes'!J278*'New Homes'!B278)/'Total Homes'!B278</f>
        <v>0.98813564587108471</v>
      </c>
      <c r="K278" s="27">
        <f t="shared" ref="K278" si="43">IF(MONTH(A278)=1,B278,SUM(B278,K277))</f>
        <v>13963</v>
      </c>
      <c r="L278" s="28">
        <f t="shared" ref="L278" si="44">IF(MONTH(A278)=1,F278,F278+L277)</f>
        <v>5212992069</v>
      </c>
      <c r="M278" s="30">
        <f t="shared" ref="M278" si="45">IF(MONTH(A278)=1,E278,SUM(E278,M277))</f>
        <v>16259</v>
      </c>
      <c r="N278" s="31">
        <f t="shared" ref="N278" si="46">L278/K278</f>
        <v>373343.26928310533</v>
      </c>
      <c r="O278" s="28">
        <v>310000</v>
      </c>
      <c r="P278" s="29">
        <f t="array" aca="1" ref="P278" ca="1">SUM(INDIRECT(ADDRESS(ROW()-MONTH($A278)+1,2)):$B278*INDIRECT(ADDRESS(ROW()-MONTH($A278)+1,9)):I278)/$K278</f>
        <v>46.520948220296496</v>
      </c>
      <c r="Q278" s="32">
        <f t="array" aca="1" ref="Q278" ca="1">SUM(INDIRECT(ADDRESS(ROW()-MONTH($A278)+1,2)):$B278*INDIRECT(ADDRESS(ROW()-MONTH($A278)+1,10)):J278)/$K278</f>
        <v>0.97856012318269714</v>
      </c>
    </row>
    <row r="279" spans="1:17" x14ac:dyDescent="0.25">
      <c r="A279" s="18">
        <v>45809</v>
      </c>
      <c r="B279" s="19">
        <f>'Existing Homes'!B279+'New Homes'!B279</f>
        <v>3930</v>
      </c>
      <c r="C279" s="20">
        <f>'Existing Homes'!C279+'New Homes'!C279</f>
        <v>8396</v>
      </c>
      <c r="D279" s="21">
        <f t="shared" ref="D279" si="47">C279/AVERAGE(B268:B279)</f>
        <v>2.7334436636913644</v>
      </c>
      <c r="E279" s="20">
        <f>'Existing Homes'!E279+'New Homes'!E279</f>
        <v>3538</v>
      </c>
      <c r="F279" s="22">
        <f>SUM('Existing Homes'!F279,'New Homes'!F279)</f>
        <v>1545262936</v>
      </c>
      <c r="G279" s="23">
        <f t="shared" ref="G279" si="48">F279/B279</f>
        <v>393196.675826972</v>
      </c>
      <c r="H279" s="24">
        <v>337500</v>
      </c>
      <c r="I279" s="25">
        <f>('Existing Homes'!I279*'Existing Homes'!B279+'New Homes'!I279*'New Homes'!B279)/'Total Homes'!B279</f>
        <v>33.725699745547075</v>
      </c>
      <c r="J279" s="26">
        <f>('Existing Homes'!J279*'Existing Homes'!B279+'New Homes'!J279*'New Homes'!B279)/'Total Homes'!B279</f>
        <v>0.98580814249363868</v>
      </c>
      <c r="K279" s="27">
        <f t="shared" ref="K279" si="49">IF(MONTH(A279)=1,B279,SUM(B279,K278))</f>
        <v>17893</v>
      </c>
      <c r="L279" s="28">
        <f t="shared" ref="L279" si="50">IF(MONTH(A279)=1,F279,F279+L278)</f>
        <v>6758255005</v>
      </c>
      <c r="M279" s="30">
        <f t="shared" ref="M279:M285" si="51">IF(MONTH(A279)=1,E279,SUM(E279,M278))</f>
        <v>19797</v>
      </c>
      <c r="N279" s="31">
        <f t="shared" ref="N279" si="52">L279/K279</f>
        <v>377703.85094729782</v>
      </c>
      <c r="O279" s="28">
        <v>317000</v>
      </c>
      <c r="P279" s="29">
        <f t="array" aca="1" ref="P279" ca="1">SUM(INDIRECT(ADDRESS(ROW()-MONTH($A279)+1,2)):$B279*INDIRECT(ADDRESS(ROW()-MONTH($A279)+1,9)):I279)/$K279</f>
        <v>43.710613088917455</v>
      </c>
      <c r="Q279" s="32">
        <f t="array" aca="1" ref="Q279" ca="1">SUM(INDIRECT(ADDRESS(ROW()-MONTH($A279)+1,2)):$B279*INDIRECT(ADDRESS(ROW()-MONTH($A279)+1,10)):J279)/$K279</f>
        <v>0.9801520706421506</v>
      </c>
    </row>
    <row r="280" spans="1:17" x14ac:dyDescent="0.25">
      <c r="A280" s="18">
        <v>45839</v>
      </c>
      <c r="B280" s="19">
        <f>'Existing Homes'!B280+'New Homes'!B280</f>
        <v>3696</v>
      </c>
      <c r="C280" s="20">
        <f>'Existing Homes'!C280+'New Homes'!C280</f>
        <v>8710</v>
      </c>
      <c r="D280" s="21">
        <f t="shared" ref="D280:D281" si="53">C280/AVERAGE(B269:B280)</f>
        <v>2.8276160588680876</v>
      </c>
      <c r="E280" s="20">
        <f>'Existing Homes'!E280+'New Homes'!E280</f>
        <v>6421</v>
      </c>
      <c r="F280" s="22">
        <f>SUM('Existing Homes'!F280,'New Homes'!F280)</f>
        <v>1467385161</v>
      </c>
      <c r="G280" s="23">
        <f t="shared" ref="G280:G283" si="54">F280/B280</f>
        <v>397019.79464285716</v>
      </c>
      <c r="H280" s="24">
        <v>337500</v>
      </c>
      <c r="I280" s="25">
        <f>('Existing Homes'!I280*'Existing Homes'!B280+'New Homes'!I280*'New Homes'!B280)/'Total Homes'!B280</f>
        <v>34.625</v>
      </c>
      <c r="J280" s="26">
        <f>('Existing Homes'!J280*'Existing Homes'!B280+'New Homes'!J280*'New Homes'!B280)/'Total Homes'!B280</f>
        <v>0.97916964285714281</v>
      </c>
      <c r="K280" s="27">
        <f t="shared" ref="K280" si="55">IF(MONTH(A280)=1,B280,SUM(B280,K279))</f>
        <v>21589</v>
      </c>
      <c r="L280" s="28">
        <f t="shared" ref="L280:L285" si="56">IF(MONTH(A280)=1,F280,F280+L279)</f>
        <v>8225640166</v>
      </c>
      <c r="M280" s="30">
        <f t="shared" si="51"/>
        <v>26218</v>
      </c>
      <c r="N280" s="31">
        <f t="shared" ref="N280:N285" si="57">L280/K280</f>
        <v>381010.7075825652</v>
      </c>
      <c r="O280" s="28">
        <v>317000</v>
      </c>
      <c r="P280" s="29">
        <f t="array" aca="1" ref="P280" ca="1">SUM(INDIRECT(ADDRESS(ROW()-MONTH($A280)+1,2)):$B280*INDIRECT(ADDRESS(ROW()-MONTH($A280)+1,9)):I280)/$K280</f>
        <v>42.155171615174396</v>
      </c>
      <c r="Q280" s="32">
        <f t="array" aca="1" ref="Q280" ca="1">SUM(INDIRECT(ADDRESS(ROW()-MONTH($A280)+1,2)):$B280*INDIRECT(ADDRESS(ROW()-MONTH($A280)+1,10)):J280)/$K280</f>
        <v>0.97998388067997588</v>
      </c>
    </row>
    <row r="281" spans="1:17" x14ac:dyDescent="0.25">
      <c r="A281" s="18">
        <v>45870</v>
      </c>
      <c r="B281" s="19">
        <f>'Existing Homes'!B281+'New Homes'!B281</f>
        <v>3599</v>
      </c>
      <c r="C281" s="20">
        <f>'Existing Homes'!C281+'New Homes'!C281</f>
        <v>8719</v>
      </c>
      <c r="D281" s="21">
        <f t="shared" si="53"/>
        <v>2.8235865605181489</v>
      </c>
      <c r="E281" s="20">
        <f>'Existing Homes'!E281+'New Homes'!E281</f>
        <v>3462</v>
      </c>
      <c r="F281" s="22">
        <f>SUM('Existing Homes'!F281,'New Homes'!F281)</f>
        <v>1396025243</v>
      </c>
      <c r="G281" s="23">
        <f t="shared" si="54"/>
        <v>387892.53764934704</v>
      </c>
      <c r="H281" s="24">
        <v>337500</v>
      </c>
      <c r="I281" s="25">
        <f>('Existing Homes'!I281*'Existing Homes'!B281+'New Homes'!I281*'New Homes'!B281)/'Total Homes'!B281</f>
        <v>40.687968880244512</v>
      </c>
      <c r="J281" s="26">
        <f>('Existing Homes'!J281*'Existing Homes'!B281+'New Homes'!J281*'New Homes'!B281)/'Total Homes'!B281</f>
        <v>0.96946485134759652</v>
      </c>
      <c r="K281" s="27">
        <f>IF(MONTH(A281)=1,B281,SUM(B281,K280))</f>
        <v>25188</v>
      </c>
      <c r="L281" s="28">
        <f t="shared" si="56"/>
        <v>9621665409</v>
      </c>
      <c r="M281" s="30">
        <f t="shared" si="51"/>
        <v>29680</v>
      </c>
      <c r="N281" s="31">
        <f t="shared" si="57"/>
        <v>381994.02131967602</v>
      </c>
      <c r="O281" s="28">
        <v>317000</v>
      </c>
      <c r="P281" s="29">
        <f t="array" aca="1" ref="P281" ca="1">SUM(INDIRECT(ADDRESS(ROW()-MONTH($A281)+1,2)):$B281*INDIRECT(ADDRESS(ROW()-MONTH($A281)+1,9)):I281)/$K281</f>
        <v>41.945529617278069</v>
      </c>
      <c r="Q281" s="32">
        <f t="array" aca="1" ref="Q281" ca="1">SUM(INDIRECT(ADDRESS(ROW()-MONTH($A281)+1,2)):$B281*INDIRECT(ADDRESS(ROW()-MONTH($A281)+1,10)):J281)/$K281</f>
        <v>0.97848086390344602</v>
      </c>
    </row>
    <row r="282" spans="1:17" x14ac:dyDescent="0.25">
      <c r="A282" s="18">
        <v>45901</v>
      </c>
      <c r="B282" s="19">
        <f>'Existing Homes'!B282+'New Homes'!B282</f>
        <v>3338</v>
      </c>
      <c r="C282" s="20">
        <f>'Existing Homes'!C282+'New Homes'!C282</f>
        <v>8922</v>
      </c>
      <c r="D282" s="21">
        <f t="shared" ref="D282:D285" si="58">C282/AVERAGE(B271:B282)</f>
        <v>2.8564110773171123</v>
      </c>
      <c r="E282" s="20">
        <f>'Existing Homes'!E282+'New Homes'!E282</f>
        <v>4084</v>
      </c>
      <c r="F282" s="22">
        <f>SUM('Existing Homes'!F282,'New Homes'!F282)</f>
        <v>1239281132</v>
      </c>
      <c r="G282" s="23">
        <f t="shared" si="54"/>
        <v>371264.56920311565</v>
      </c>
      <c r="H282" s="24">
        <v>320000</v>
      </c>
      <c r="I282" s="25">
        <f>('Existing Homes'!I282*'Existing Homes'!B282+'New Homes'!I282*'New Homes'!B282)/'Total Homes'!B282</f>
        <v>38.628220491312163</v>
      </c>
      <c r="J282" s="26">
        <f>('Existing Homes'!J282*'Existing Homes'!B282+'New Homes'!J282*'New Homes'!B282)/'Total Homes'!B282</f>
        <v>0.97009316956261238</v>
      </c>
      <c r="K282" s="27">
        <f t="shared" ref="K282:K285" si="59">IF(MONTH(A282)=1,B282,SUM(B282,K281))</f>
        <v>28526</v>
      </c>
      <c r="L282" s="28">
        <f t="shared" si="56"/>
        <v>10860946541</v>
      </c>
      <c r="M282" s="30">
        <f t="shared" si="51"/>
        <v>33764</v>
      </c>
      <c r="N282" s="31">
        <f t="shared" si="57"/>
        <v>380738.50315501646</v>
      </c>
      <c r="O282" s="28">
        <v>320000</v>
      </c>
      <c r="P282" s="29">
        <f t="array" aca="1" ref="P282" ca="1">SUM(INDIRECT(ADDRESS(ROW()-MONTH($A282)+1,2)):$B282*INDIRECT(ADDRESS(ROW()-MONTH($A282)+1,9)):I282)/$K282</f>
        <v>41.557351188389539</v>
      </c>
      <c r="Q282" s="32">
        <f t="array" aca="1" ref="Q282" ca="1">SUM(INDIRECT(ADDRESS(ROW()-MONTH($A282)+1,2)):$B282*INDIRECT(ADDRESS(ROW()-MONTH($A282)+1,10)):J282)/$K282</f>
        <v>0.97749936899670464</v>
      </c>
    </row>
    <row r="283" spans="1:17" x14ac:dyDescent="0.25">
      <c r="A283" s="18">
        <v>45931</v>
      </c>
      <c r="B283" s="19">
        <f>'Existing Homes'!B283+'New Homes'!B283</f>
        <v>3303</v>
      </c>
      <c r="C283" s="20">
        <f>'Existing Homes'!C283+'New Homes'!C283</f>
        <v>8997</v>
      </c>
      <c r="D283" s="21">
        <f t="shared" si="58"/>
        <v>2.8710775449420276</v>
      </c>
      <c r="E283" s="20">
        <f>'Existing Homes'!E283+'New Homes'!E283</f>
        <v>3127</v>
      </c>
      <c r="F283" s="22">
        <f>SUM('Existing Homes'!F283,'New Homes'!F283)</f>
        <v>1315673058</v>
      </c>
      <c r="G283" s="23">
        <f t="shared" si="54"/>
        <v>398326.69028156222</v>
      </c>
      <c r="H283" s="24">
        <v>330000</v>
      </c>
      <c r="I283" s="25">
        <f>('Existing Homes'!I283*'Existing Homes'!B283+'New Homes'!I283*'New Homes'!B283)/'Total Homes'!B283</f>
        <v>40.781108083560397</v>
      </c>
      <c r="J283" s="26">
        <f>('Existing Homes'!J283*'Existing Homes'!B283+'New Homes'!J283*'New Homes'!B283)/'Total Homes'!B283</f>
        <v>0.96936512261580388</v>
      </c>
      <c r="K283" s="27">
        <f t="shared" si="59"/>
        <v>31829</v>
      </c>
      <c r="L283" s="28">
        <f t="shared" si="56"/>
        <v>12176619599</v>
      </c>
      <c r="M283" s="30">
        <f t="shared" si="51"/>
        <v>36891</v>
      </c>
      <c r="N283" s="31">
        <f t="shared" si="57"/>
        <v>382563.68717207579</v>
      </c>
      <c r="O283" s="28">
        <v>321150</v>
      </c>
      <c r="P283" s="29">
        <f t="array" aca="1" ref="P283" ca="1">SUM(INDIRECT(ADDRESS(ROW()-MONTH($A283)+1,2)):$B283*INDIRECT(ADDRESS(ROW()-MONTH($A283)+1,9)):I283)/$K283</f>
        <v>41.476797888717833</v>
      </c>
      <c r="Q283" s="32">
        <f t="array" aca="1" ref="Q283" ca="1">SUM(INDIRECT(ADDRESS(ROW()-MONTH($A283)+1,2)):$B283*INDIRECT(ADDRESS(ROW()-MONTH($A283)+1,10)):J283)/$K283</f>
        <v>0.97665525150020416</v>
      </c>
    </row>
    <row r="284" spans="1:17" x14ac:dyDescent="0.25">
      <c r="A284" s="18">
        <v>45962</v>
      </c>
      <c r="B284" s="19">
        <f>'Existing Homes'!B284+'New Homes'!B284</f>
        <v>2706</v>
      </c>
      <c r="C284" s="20">
        <f>'Existing Homes'!C284+'New Homes'!C284</f>
        <v>8244</v>
      </c>
      <c r="D284" s="21">
        <f t="shared" si="58"/>
        <v>2.6432254789323215</v>
      </c>
      <c r="E284" s="20">
        <f>'Existing Homes'!E284+'New Homes'!E284</f>
        <v>3519</v>
      </c>
      <c r="F284" s="69">
        <f>SUM('Existing Homes'!F284,'New Homes'!F284)</f>
        <v>1047289125</v>
      </c>
      <c r="G284" s="23">
        <f t="shared" ref="G284:G289" si="60">F284/B284</f>
        <v>387024.80598669621</v>
      </c>
      <c r="H284" s="24">
        <v>288639</v>
      </c>
      <c r="I284" s="25">
        <f>('Existing Homes'!I284*'Existing Homes'!B284+'New Homes'!I284*'New Homes'!B284)/'Total Homes'!B284</f>
        <v>42.865114560236513</v>
      </c>
      <c r="J284" s="26">
        <f>('Existing Homes'!J284*'Existing Homes'!B284+'New Homes'!J284*'New Homes'!B284)/'Total Homes'!B284</f>
        <v>0.96397634885439765</v>
      </c>
      <c r="K284" s="27">
        <f t="shared" si="59"/>
        <v>34535</v>
      </c>
      <c r="L284" s="28">
        <f t="shared" si="56"/>
        <v>13223908724</v>
      </c>
      <c r="M284" s="30">
        <f t="shared" si="51"/>
        <v>40410</v>
      </c>
      <c r="N284" s="31">
        <f t="shared" si="57"/>
        <v>382913.23943825107</v>
      </c>
      <c r="O284" s="28">
        <v>322000</v>
      </c>
      <c r="P284" s="29">
        <f t="array" aca="1" ref="P284" ca="1">SUM(INDIRECT(ADDRESS(ROW()-MONTH($A284)+1,2)):$B284*INDIRECT(ADDRESS(ROW()-MONTH($A284)+1,9)):I284)/$K284</f>
        <v>41.585579846532504</v>
      </c>
      <c r="Q284" s="32">
        <f t="array" aca="1" ref="Q284" ca="1">SUM(INDIRECT(ADDRESS(ROW()-MONTH($A284)+1,2)):$B284*INDIRECT(ADDRESS(ROW()-MONTH($A284)+1,10)):J284)/$K284</f>
        <v>0.97566179238453732</v>
      </c>
    </row>
    <row r="285" spans="1:17" x14ac:dyDescent="0.25">
      <c r="A285" s="18">
        <v>45992</v>
      </c>
      <c r="B285" s="19">
        <f>'Existing Homes'!B285+'New Homes'!B285</f>
        <v>3082</v>
      </c>
      <c r="C285" s="20">
        <f>'Existing Homes'!C285+'New Homes'!C285</f>
        <v>7277</v>
      </c>
      <c r="D285" s="21">
        <f t="shared" si="58"/>
        <v>2.3213972406092989</v>
      </c>
      <c r="E285" s="20">
        <f>'Existing Homes'!E285+'New Homes'!E285</f>
        <v>2071</v>
      </c>
      <c r="F285" s="22">
        <f>SUM('Existing Homes'!F285,'New Homes'!F285)</f>
        <v>1139420856</v>
      </c>
      <c r="G285" s="23">
        <f t="shared" si="60"/>
        <v>369701.77027903957</v>
      </c>
      <c r="H285" s="24">
        <v>315000</v>
      </c>
      <c r="I285" s="25">
        <f>('Existing Homes'!I285*'Existing Homes'!B285+'New Homes'!I285*'New Homes'!B285)/'Total Homes'!B285</f>
        <v>48.968851395197923</v>
      </c>
      <c r="J285" s="26">
        <f>('Existing Homes'!J285*'Existing Homes'!B285+'New Homes'!J285*'New Homes'!B285)/'Total Homes'!B285</f>
        <v>0.95692667099286177</v>
      </c>
      <c r="K285" s="27">
        <f t="shared" si="59"/>
        <v>37617</v>
      </c>
      <c r="L285" s="28">
        <f t="shared" si="56"/>
        <v>14363329580</v>
      </c>
      <c r="M285" s="30">
        <f t="shared" si="51"/>
        <v>42481</v>
      </c>
      <c r="N285" s="31">
        <f t="shared" si="57"/>
        <v>381830.81000611425</v>
      </c>
      <c r="O285" s="28">
        <v>320711</v>
      </c>
      <c r="P285" s="29" cm="1">
        <f t="array" aca="1" ref="P285" ca="1">SUM(INDIRECT(ADDRESS(ROW()-MONTH($A285)+1,2)):$B285*INDIRECT(ADDRESS(ROW()-MONTH($A285)+1,9)):I285)/$K285</f>
        <v>42.19049897652657</v>
      </c>
      <c r="Q285" s="32">
        <f t="array" aca="1" ref="Q285" ca="1">SUM(INDIRECT(ADDRESS(ROW()-MONTH($A285)+1,2)):$B285*INDIRECT(ADDRESS(ROW()-MONTH($A285)+1,10)):J285)/$K285</f>
        <v>0.97412680437036436</v>
      </c>
    </row>
    <row r="286" spans="1:17" x14ac:dyDescent="0.25">
      <c r="A286" s="18">
        <v>46023</v>
      </c>
      <c r="B286" s="19">
        <f>'Existing Homes'!B286+'New Homes'!B286</f>
        <v>2080</v>
      </c>
      <c r="C286" s="20">
        <f>'Existing Homes'!C286+'New Homes'!C286</f>
        <v>7184</v>
      </c>
      <c r="D286" s="21">
        <f t="shared" ref="D286:D287" si="61">C286/AVERAGE(B275:B286)</f>
        <v>2.2867450064988462</v>
      </c>
      <c r="E286" s="20">
        <f>'Existing Homes'!E286+'New Homes'!E286</f>
        <v>2690</v>
      </c>
      <c r="F286" s="22">
        <f>SUM('Existing Homes'!F286,'New Homes'!F286)</f>
        <v>780700320</v>
      </c>
      <c r="G286" s="23">
        <f t="shared" si="60"/>
        <v>375336.69230769231</v>
      </c>
      <c r="H286" s="24">
        <v>315000</v>
      </c>
      <c r="I286" s="25">
        <f>('Existing Homes'!I286*'Existing Homes'!B286+'New Homes'!I286*'New Homes'!B286)/'Total Homes'!B286</f>
        <v>57.317307692307693</v>
      </c>
      <c r="J286" s="26">
        <f>('Existing Homes'!J286*'Existing Homes'!B286+'New Homes'!J286*'New Homes'!B286)/'Total Homes'!B286</f>
        <v>0.95446153846153836</v>
      </c>
      <c r="K286" s="27">
        <f t="shared" ref="K286:K287" si="62">IF(MONTH(A286)=1,B286,SUM(B286,K285))</f>
        <v>2080</v>
      </c>
      <c r="L286" s="28">
        <f t="shared" ref="L286:L287" si="63">IF(MONTH(A286)=1,F286,F286+L285)</f>
        <v>780700320</v>
      </c>
      <c r="M286" s="30">
        <f t="shared" ref="M286:M287" si="64">IF(MONTH(A286)=1,E286,SUM(E286,M285))</f>
        <v>2690</v>
      </c>
      <c r="N286" s="31">
        <f t="shared" ref="N286:N287" si="65">L286/K286</f>
        <v>375336.69230769231</v>
      </c>
      <c r="O286" s="28">
        <v>315000</v>
      </c>
      <c r="P286" s="29" cm="1">
        <f t="array" aca="1" ref="P286" ca="1">SUM(INDIRECT(ADDRESS(ROW()-MONTH($A286)+1,2)):$B286*INDIRECT(ADDRESS(ROW()-MONTH($A286)+1,9)):I286)/$K286</f>
        <v>57.317307692307693</v>
      </c>
      <c r="Q286" s="32">
        <f t="array" aca="1" ref="Q286" ca="1">SUM(INDIRECT(ADDRESS(ROW()-MONTH($A286)+1,2)):$B286*INDIRECT(ADDRESS(ROW()-MONTH($A286)+1,10)):J286)/$K286</f>
        <v>0.95446153846153836</v>
      </c>
    </row>
    <row r="287" spans="1:17" x14ac:dyDescent="0.25">
      <c r="A287" s="18">
        <v>46054</v>
      </c>
      <c r="B287" s="19">
        <f>'Existing Homes'!B287+'New Homes'!B287</f>
        <v>2386</v>
      </c>
      <c r="C287" s="20">
        <f>'Existing Homes'!C287+'New Homes'!C287</f>
        <v>7267</v>
      </c>
      <c r="D287" s="21">
        <f t="shared" si="61"/>
        <v>2.2955670211645782</v>
      </c>
      <c r="E287" s="20">
        <f>'Existing Homes'!E287+'New Homes'!E287</f>
        <v>2984</v>
      </c>
      <c r="F287" s="22">
        <f>SUM('Existing Homes'!F287,'New Homes'!F287)</f>
        <v>885286187</v>
      </c>
      <c r="G287" s="23">
        <f t="shared" si="60"/>
        <v>371033.60729253979</v>
      </c>
      <c r="H287" s="24">
        <v>315000</v>
      </c>
      <c r="I287" s="25">
        <f>('Existing Homes'!I287*'Existing Homes'!B287+'New Homes'!I287*'New Homes'!B287)/'Total Homes'!B287</f>
        <v>56.697401508801342</v>
      </c>
      <c r="J287" s="26">
        <f>('Existing Homes'!J287*'Existing Homes'!B287+'New Homes'!J287*'New Homes'!B287)/'Total Homes'!B287</f>
        <v>0.96293964794635356</v>
      </c>
      <c r="K287" s="27">
        <f t="shared" si="62"/>
        <v>4466</v>
      </c>
      <c r="L287" s="28">
        <f t="shared" si="63"/>
        <v>1665986507</v>
      </c>
      <c r="M287" s="30">
        <f t="shared" si="64"/>
        <v>5674</v>
      </c>
      <c r="N287" s="31">
        <f t="shared" si="65"/>
        <v>373037.73107926553</v>
      </c>
      <c r="O287" s="28">
        <v>300000</v>
      </c>
      <c r="P287" s="29" cm="1">
        <f t="array" aca="1" ref="P287" ca="1">SUM(INDIRECT(ADDRESS(ROW()-MONTH($A287)+1,2)):$B287*INDIRECT(ADDRESS(ROW()-MONTH($A287)+1,9)):I287)/$K287</f>
        <v>56.986117330944914</v>
      </c>
      <c r="Q287" s="32">
        <f t="array" aca="1" ref="Q287" ca="1">SUM(INDIRECT(ADDRESS(ROW()-MONTH($A287)+1,2)):$B287*INDIRECT(ADDRESS(ROW()-MONTH($A287)+1,10)):J287)/$K287</f>
        <v>0.95899104343931918</v>
      </c>
    </row>
    <row r="288" spans="1:17" x14ac:dyDescent="0.25">
      <c r="A288" s="18">
        <v>46082</v>
      </c>
      <c r="B288" s="19">
        <f>'Existing Homes'!B288+'New Homes'!B288</f>
        <v>3073</v>
      </c>
      <c r="C288" s="20">
        <f>'Existing Homes'!C288+'New Homes'!C288</f>
        <v>7501</v>
      </c>
      <c r="D288" s="21">
        <f t="shared" ref="D288:D289" si="66">C288/AVERAGE(B277:B288)</f>
        <v>2.3490174587019492</v>
      </c>
      <c r="E288" s="20">
        <f>'Existing Homes'!E288+'New Homes'!E288</f>
        <v>3810</v>
      </c>
      <c r="F288" s="22">
        <f>SUM('Existing Homes'!F288,'New Homes'!F288)</f>
        <v>1190779731</v>
      </c>
      <c r="G288" s="23">
        <f t="shared" si="60"/>
        <v>387497.47185161081</v>
      </c>
      <c r="H288" s="24">
        <v>315000</v>
      </c>
      <c r="I288" s="25">
        <f>('Existing Homes'!I288*'Existing Homes'!B288+'New Homes'!I288*'New Homes'!B288)/'Total Homes'!B288</f>
        <v>51.774487471526193</v>
      </c>
      <c r="J288" s="26">
        <f>('Existing Homes'!J288*'Existing Homes'!B288+'New Homes'!J288*'New Homes'!B288)/'Total Homes'!B288</f>
        <v>0.97550699642043592</v>
      </c>
      <c r="K288" s="27">
        <f t="shared" ref="K288:K289" si="67">IF(MONTH(A288)=1,B288,SUM(B288,K287))</f>
        <v>7539</v>
      </c>
      <c r="L288" s="28">
        <f t="shared" ref="L288:L289" si="68">IF(MONTH(A288)=1,F288,F288+L287)</f>
        <v>2856766238</v>
      </c>
      <c r="M288" s="30">
        <f t="shared" ref="M288:M289" si="69">IF(MONTH(A288)=1,E288,SUM(E288,M287))</f>
        <v>9484</v>
      </c>
      <c r="N288" s="31">
        <f t="shared" ref="N288:N289" si="70">L288/K288</f>
        <v>378931.7201220321</v>
      </c>
      <c r="O288" s="28">
        <v>285000</v>
      </c>
      <c r="P288" s="29" cm="1">
        <f t="array" aca="1" ref="P288" ca="1">SUM(INDIRECT(ADDRESS(ROW()-MONTH($A288)+1,2)):$B288*INDIRECT(ADDRESS(ROW()-MONTH($A288)+1,9)):I288)/$K288</f>
        <v>54.86178538267675</v>
      </c>
      <c r="Q288" s="32">
        <f t="array" aca="1" ref="Q288" ca="1">SUM(INDIRECT(ADDRESS(ROW()-MONTH($A288)+1,2)):$B288*INDIRECT(ADDRESS(ROW()-MONTH($A288)+1,10)):J288)/$K288</f>
        <v>0.96572317283459341</v>
      </c>
    </row>
    <row r="289" spans="1:17" x14ac:dyDescent="0.25">
      <c r="A289" s="18">
        <v>46113</v>
      </c>
      <c r="B289" s="19">
        <f>'Existing Homes'!B289+'New Homes'!B289</f>
        <v>3391</v>
      </c>
      <c r="C289" s="20">
        <f>'Existing Homes'!C289+'New Homes'!C289</f>
        <v>7968</v>
      </c>
      <c r="D289" s="21">
        <f t="shared" si="66"/>
        <v>2.486956069394231</v>
      </c>
      <c r="E289" s="20">
        <f>'Existing Homes'!E289+'New Homes'!E289</f>
        <v>3798</v>
      </c>
      <c r="F289" s="22">
        <f>SUM('Existing Homes'!F289,'New Homes'!F289)</f>
        <v>1326765754</v>
      </c>
      <c r="G289" s="23">
        <f t="shared" si="60"/>
        <v>391260.91241521674</v>
      </c>
      <c r="H289" s="24">
        <v>324900</v>
      </c>
      <c r="I289" s="25">
        <f>('Existing Homes'!I289*'Existing Homes'!B289+'New Homes'!I289*'New Homes'!B289)/'Total Homes'!B289</f>
        <v>47.702152757298734</v>
      </c>
      <c r="J289" s="26">
        <f>('Existing Homes'!J289*'Existing Homes'!B289+'New Homes'!J289*'New Homes'!B289)/'Total Homes'!B289</f>
        <v>0.98094043055145963</v>
      </c>
      <c r="K289" s="27">
        <f t="shared" si="67"/>
        <v>10930</v>
      </c>
      <c r="L289" s="28">
        <f t="shared" si="68"/>
        <v>4183531992</v>
      </c>
      <c r="M289" s="30">
        <f t="shared" si="69"/>
        <v>13282</v>
      </c>
      <c r="N289" s="31">
        <f t="shared" si="70"/>
        <v>382756.81537053979</v>
      </c>
      <c r="O289" s="28">
        <v>324900</v>
      </c>
      <c r="P289" s="29" cm="1">
        <f t="array" aca="1" ref="P289" ca="1">SUM(INDIRECT(ADDRESS(ROW()-MONTH($A289)+1,2)):$B289*INDIRECT(ADDRESS(ROW()-MONTH($A289)+1,9)):I289)/$K289</f>
        <v>52.640530649588293</v>
      </c>
      <c r="Q289" s="32">
        <f t="array" aca="1" ref="Q289" ca="1">SUM(INDIRECT(ADDRESS(ROW()-MONTH($A289)+1,2)):$B289*INDIRECT(ADDRESS(ROW()-MONTH($A289)+1,10)):J289)/$K289</f>
        <v>0.9704442817932295</v>
      </c>
    </row>
    <row r="290" spans="1:17" x14ac:dyDescent="0.25">
      <c r="A290" s="18">
        <v>46143</v>
      </c>
      <c r="B290" s="19">
        <f>'Existing Homes'!B290+'New Homes'!B290</f>
        <v>3733</v>
      </c>
      <c r="C290" s="20">
        <f>'Existing Homes'!C290+'New Homes'!C290</f>
        <v>7643</v>
      </c>
      <c r="D290" s="21">
        <f t="shared" ref="D290" si="71">C290/AVERAGE(B279:B290)</f>
        <v>2.3936111908552338</v>
      </c>
      <c r="E290" s="20">
        <f>'Existing Homes'!E290+'New Homes'!E290</f>
        <v>3789</v>
      </c>
      <c r="F290" s="22">
        <f>SUM('Existing Homes'!F290,'New Homes'!F290)</f>
        <v>1497886318</v>
      </c>
      <c r="G290" s="23">
        <f t="shared" ref="G290" si="72">F290/B290</f>
        <v>401255.37583712832</v>
      </c>
      <c r="H290" s="24">
        <v>345000</v>
      </c>
      <c r="I290" s="25">
        <f>('Existing Homes'!I290*'Existing Homes'!B290+'New Homes'!I290*'New Homes'!B290)/'Total Homes'!B290</f>
        <v>38.409322260916156</v>
      </c>
      <c r="J290" s="26">
        <f>('Existing Homes'!J290*'Existing Homes'!B290+'New Homes'!J290*'New Homes'!B290)/'Total Homes'!B290</f>
        <v>0.98813876238949905</v>
      </c>
      <c r="K290" s="27">
        <f t="shared" ref="K290" si="73">IF(MONTH(A290)=1,B290,SUM(B290,K289))</f>
        <v>14663</v>
      </c>
      <c r="L290" s="28">
        <f t="shared" ref="L290" si="74">IF(MONTH(A290)=1,F290,F290+L289)</f>
        <v>5681418310</v>
      </c>
      <c r="M290" s="30">
        <f t="shared" ref="M290" si="75">IF(MONTH(A290)=1,E290,SUM(E290,M289))</f>
        <v>17071</v>
      </c>
      <c r="N290" s="31">
        <f t="shared" ref="N290" si="76">L290/K290</f>
        <v>387466.29680147307</v>
      </c>
      <c r="O290" s="28">
        <v>329000</v>
      </c>
      <c r="P290" s="29" cm="1">
        <f t="array" aca="1" ref="P290" ca="1">SUM(INDIRECT(ADDRESS(ROW()-MONTH($A290)+1,2)):$B290*INDIRECT(ADDRESS(ROW()-MONTH($A290)+1,9)):I290)/$K290</f>
        <v>49.017458910182093</v>
      </c>
      <c r="Q290" s="32">
        <f t="array" aca="1" ref="Q290" ca="1">SUM(INDIRECT(ADDRESS(ROW()-MONTH($A290)+1,2)):$B290*INDIRECT(ADDRESS(ROW()-MONTH($A290)+1,10)):J290)/$K290</f>
        <v>0.97494905544567945</v>
      </c>
    </row>
  </sheetData>
  <mergeCells count="6">
    <mergeCell ref="B8:F8"/>
    <mergeCell ref="G8:J8"/>
    <mergeCell ref="K8:M8"/>
    <mergeCell ref="N8:Q8"/>
    <mergeCell ref="G9:H9"/>
    <mergeCell ref="N9:O9"/>
  </mergeCells>
  <hyperlinks>
    <hyperlink ref="B3" r:id="rId1" xr:uid="{00000000-0004-0000-0000-000000000000}"/>
  </hyperlinks>
  <pageMargins left="0.75" right="0.75" top="1" bottom="1" header="0.5" footer="0.5"/>
  <pageSetup scale="57" orientation="portrait" horizontalDpi="300" verticalDpi="300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I290"/>
  <sheetViews>
    <sheetView showOutlineSymbols="0" zoomScaleNormal="100" zoomScaleSheetLayoutView="146" workbookViewId="0">
      <pane xSplit="2" ySplit="10" topLeftCell="C278" activePane="bottomRight" state="frozen"/>
      <selection pane="topRight" activeCell="B1" sqref="B1"/>
      <selection pane="bottomLeft" activeCell="A8" sqref="A8"/>
      <selection pane="bottomRight" activeCell="A290" sqref="A290"/>
    </sheetView>
  </sheetViews>
  <sheetFormatPr defaultColWidth="9.140625" defaultRowHeight="15" x14ac:dyDescent="0.25"/>
  <cols>
    <col min="1" max="1" width="12" style="18" customWidth="1"/>
    <col min="2" max="2" width="12.140625" style="19" customWidth="1"/>
    <col min="3" max="3" width="12.140625" style="20" customWidth="1"/>
    <col min="4" max="4" width="10" style="21" customWidth="1"/>
    <col min="5" max="5" width="12.140625" style="20" customWidth="1"/>
    <col min="6" max="6" width="15.5703125" style="22" customWidth="1"/>
    <col min="7" max="7" width="14.140625" style="23" customWidth="1"/>
    <col min="8" max="8" width="14.140625" style="24" customWidth="1"/>
    <col min="9" max="9" width="10" style="25" customWidth="1"/>
    <col min="10" max="10" width="10" style="26" customWidth="1"/>
    <col min="11" max="11" width="14.140625" style="27" customWidth="1"/>
    <col min="12" max="12" width="17.85546875" style="28" customWidth="1"/>
    <col min="13" max="13" width="14.140625" style="30" customWidth="1"/>
    <col min="14" max="14" width="14.140625" style="31" customWidth="1"/>
    <col min="15" max="15" width="14.140625" style="28" customWidth="1"/>
    <col min="16" max="16" width="10" style="29" customWidth="1"/>
    <col min="17" max="17" width="10" style="32" customWidth="1"/>
    <col min="18" max="35" width="9.140625" style="11"/>
    <col min="36" max="16384" width="9.140625" style="33"/>
  </cols>
  <sheetData>
    <row r="1" spans="1:35" s="2" customFormat="1" ht="15.75" x14ac:dyDescent="0.25">
      <c r="A1" s="1" t="s">
        <v>0</v>
      </c>
      <c r="D1" s="3"/>
      <c r="F1" s="4"/>
      <c r="G1" s="4"/>
      <c r="H1" s="4"/>
      <c r="J1" s="5"/>
      <c r="L1" s="4"/>
      <c r="N1" s="4"/>
      <c r="O1" s="4"/>
      <c r="Q1" s="5"/>
    </row>
    <row r="2" spans="1:35" s="11" customFormat="1" x14ac:dyDescent="0.25">
      <c r="A2" s="6" t="s">
        <v>1</v>
      </c>
      <c r="B2" s="7" t="s">
        <v>2</v>
      </c>
      <c r="C2" s="7"/>
      <c r="D2" s="8"/>
      <c r="E2" s="7"/>
      <c r="F2" s="9"/>
      <c r="G2" s="9"/>
      <c r="H2" s="9"/>
      <c r="I2" s="7"/>
      <c r="J2" s="10"/>
      <c r="K2" s="7"/>
      <c r="L2" s="9"/>
      <c r="M2" s="7"/>
      <c r="N2" s="9"/>
      <c r="O2" s="9"/>
      <c r="P2" s="7"/>
      <c r="Q2" s="10"/>
    </row>
    <row r="3" spans="1:35" s="11" customFormat="1" x14ac:dyDescent="0.25">
      <c r="A3" s="6" t="s">
        <v>3</v>
      </c>
      <c r="B3" s="34" t="s">
        <v>4</v>
      </c>
      <c r="C3" s="7"/>
      <c r="D3" s="8"/>
      <c r="E3" s="7"/>
      <c r="F3" s="9"/>
      <c r="G3" s="9"/>
      <c r="H3" s="9"/>
      <c r="I3" s="7"/>
      <c r="J3" s="10"/>
      <c r="K3" s="7"/>
      <c r="L3" s="9"/>
      <c r="M3" s="7"/>
      <c r="N3" s="9"/>
      <c r="O3" s="9"/>
      <c r="P3" s="7"/>
      <c r="Q3" s="10"/>
    </row>
    <row r="4" spans="1:35" s="11" customFormat="1" x14ac:dyDescent="0.25">
      <c r="A4" s="6" t="s">
        <v>5</v>
      </c>
      <c r="B4" s="41" t="s">
        <v>6</v>
      </c>
      <c r="C4" s="7"/>
      <c r="D4" s="8"/>
      <c r="E4" s="7"/>
      <c r="F4" s="9"/>
      <c r="G4" s="9"/>
      <c r="H4" s="9"/>
      <c r="I4" s="7"/>
      <c r="J4" s="10"/>
      <c r="K4" s="7"/>
      <c r="L4" s="9"/>
      <c r="M4" s="7"/>
      <c r="N4" s="9"/>
      <c r="O4" s="9"/>
      <c r="P4" s="7"/>
      <c r="Q4" s="10"/>
    </row>
    <row r="5" spans="1:35" s="11" customFormat="1" x14ac:dyDescent="0.25">
      <c r="A5" s="6"/>
      <c r="B5" s="42" t="s">
        <v>7</v>
      </c>
      <c r="C5" s="7"/>
      <c r="D5" s="8"/>
      <c r="E5" s="7"/>
      <c r="F5" s="9"/>
      <c r="G5" s="9"/>
      <c r="H5" s="9"/>
      <c r="I5" s="7"/>
      <c r="J5" s="10"/>
      <c r="K5" s="7"/>
      <c r="L5" s="9"/>
      <c r="M5" s="7"/>
      <c r="N5" s="9"/>
      <c r="O5" s="9"/>
      <c r="P5" s="7"/>
      <c r="Q5" s="10"/>
    </row>
    <row r="6" spans="1:35" s="11" customFormat="1" x14ac:dyDescent="0.25">
      <c r="A6" s="6"/>
      <c r="B6" s="11" t="s">
        <v>8</v>
      </c>
      <c r="F6" s="9"/>
      <c r="G6" s="9"/>
      <c r="H6" s="9"/>
      <c r="I6" s="7"/>
      <c r="J6" s="10"/>
      <c r="K6" s="7"/>
      <c r="L6" s="9"/>
      <c r="M6" s="7"/>
      <c r="N6" s="9"/>
      <c r="O6" s="9"/>
      <c r="P6" s="7"/>
      <c r="Q6" s="10"/>
    </row>
    <row r="7" spans="1:35" s="11" customFormat="1" ht="9" customHeight="1" x14ac:dyDescent="0.25">
      <c r="A7" s="6"/>
      <c r="B7" s="7"/>
      <c r="C7" s="7"/>
      <c r="D7" s="8"/>
      <c r="E7" s="7"/>
      <c r="F7" s="9"/>
      <c r="G7" s="9"/>
      <c r="H7" s="9"/>
      <c r="I7" s="7"/>
      <c r="J7" s="10"/>
      <c r="K7" s="7"/>
      <c r="L7" s="9"/>
      <c r="M7" s="7"/>
      <c r="N7" s="9"/>
      <c r="O7" s="9"/>
      <c r="P7" s="7"/>
      <c r="Q7" s="10"/>
    </row>
    <row r="8" spans="1:35" s="13" customFormat="1" ht="15.75" customHeight="1" x14ac:dyDescent="0.2">
      <c r="A8" s="12"/>
      <c r="B8" s="70" t="str">
        <f>"Key MLS Statistics for "&amp;A10</f>
        <v>Key MLS Statistics for Month</v>
      </c>
      <c r="C8" s="71"/>
      <c r="D8" s="71"/>
      <c r="E8" s="71"/>
      <c r="F8" s="72"/>
      <c r="G8" s="73" t="str">
        <f>"Statistics for Listings Sold During "&amp;A10</f>
        <v>Statistics for Listings Sold During Month</v>
      </c>
      <c r="H8" s="71"/>
      <c r="I8" s="71"/>
      <c r="J8" s="71"/>
      <c r="K8" s="74" t="s">
        <v>9</v>
      </c>
      <c r="L8" s="71"/>
      <c r="M8" s="72"/>
      <c r="N8" s="75" t="s">
        <v>10</v>
      </c>
      <c r="O8" s="71"/>
      <c r="P8" s="71"/>
      <c r="Q8" s="72"/>
      <c r="R8" s="40"/>
      <c r="S8" s="40"/>
      <c r="T8" s="40"/>
      <c r="U8" s="40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</row>
    <row r="9" spans="1:35" s="15" customFormat="1" ht="27" customHeight="1" x14ac:dyDescent="0.25">
      <c r="A9" s="14"/>
      <c r="B9" s="44"/>
      <c r="C9" s="45" t="s">
        <v>11</v>
      </c>
      <c r="D9" s="46" t="str">
        <f>A10&amp;"s'"</f>
        <v>Months'</v>
      </c>
      <c r="E9" s="45" t="s">
        <v>12</v>
      </c>
      <c r="F9" s="47" t="s">
        <v>13</v>
      </c>
      <c r="G9" s="76" t="s">
        <v>14</v>
      </c>
      <c r="H9" s="77"/>
      <c r="I9" s="48" t="s">
        <v>15</v>
      </c>
      <c r="J9" s="49" t="s">
        <v>16</v>
      </c>
      <c r="K9" s="50"/>
      <c r="L9" s="51" t="s">
        <v>13</v>
      </c>
      <c r="M9" s="52" t="s">
        <v>12</v>
      </c>
      <c r="N9" s="78" t="s">
        <v>14</v>
      </c>
      <c r="O9" s="77"/>
      <c r="P9" s="53" t="s">
        <v>15</v>
      </c>
      <c r="Q9" s="54" t="s">
        <v>16</v>
      </c>
      <c r="R9" s="38"/>
      <c r="S9" s="38"/>
      <c r="T9" s="38"/>
      <c r="U9" s="38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</row>
    <row r="10" spans="1:35" s="17" customFormat="1" x14ac:dyDescent="0.25">
      <c r="A10" s="16" t="s">
        <v>17</v>
      </c>
      <c r="B10" s="55" t="s">
        <v>13</v>
      </c>
      <c r="C10" s="55" t="s">
        <v>18</v>
      </c>
      <c r="D10" s="56" t="s">
        <v>19</v>
      </c>
      <c r="E10" s="55" t="s">
        <v>20</v>
      </c>
      <c r="F10" s="57" t="s">
        <v>21</v>
      </c>
      <c r="G10" s="58" t="s">
        <v>22</v>
      </c>
      <c r="H10" s="59" t="s">
        <v>23</v>
      </c>
      <c r="I10" s="60" t="s">
        <v>22</v>
      </c>
      <c r="J10" s="61" t="s">
        <v>22</v>
      </c>
      <c r="K10" s="62" t="s">
        <v>13</v>
      </c>
      <c r="L10" s="63" t="s">
        <v>21</v>
      </c>
      <c r="M10" s="62" t="s">
        <v>20</v>
      </c>
      <c r="N10" s="64" t="s">
        <v>22</v>
      </c>
      <c r="O10" s="65" t="s">
        <v>23</v>
      </c>
      <c r="P10" s="66" t="s">
        <v>22</v>
      </c>
      <c r="Q10" s="67" t="s">
        <v>22</v>
      </c>
      <c r="R10" s="36"/>
      <c r="S10" s="36"/>
      <c r="T10" s="36"/>
      <c r="U10" s="36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</row>
    <row r="11" spans="1:35" x14ac:dyDescent="0.25">
      <c r="A11" s="18">
        <v>37653</v>
      </c>
      <c r="B11" s="19">
        <v>1561</v>
      </c>
      <c r="C11" s="20">
        <v>7968</v>
      </c>
    </row>
    <row r="12" spans="1:35" x14ac:dyDescent="0.25">
      <c r="A12" s="18">
        <v>37681</v>
      </c>
      <c r="B12" s="19">
        <v>2083</v>
      </c>
      <c r="C12" s="20">
        <v>8320</v>
      </c>
    </row>
    <row r="13" spans="1:35" x14ac:dyDescent="0.25">
      <c r="A13" s="18">
        <v>37712</v>
      </c>
      <c r="B13" s="19">
        <v>2235</v>
      </c>
      <c r="C13" s="20">
        <v>8632</v>
      </c>
    </row>
    <row r="14" spans="1:35" x14ac:dyDescent="0.25">
      <c r="A14" s="18">
        <v>37742</v>
      </c>
      <c r="B14" s="19">
        <v>2625</v>
      </c>
      <c r="C14" s="20">
        <v>8733</v>
      </c>
    </row>
    <row r="15" spans="1:35" x14ac:dyDescent="0.25">
      <c r="A15" s="18">
        <v>37773</v>
      </c>
      <c r="B15" s="19">
        <v>2555</v>
      </c>
      <c r="C15" s="20">
        <v>8969</v>
      </c>
    </row>
    <row r="16" spans="1:35" x14ac:dyDescent="0.25">
      <c r="A16" s="18">
        <v>37803</v>
      </c>
      <c r="B16" s="19">
        <v>2807</v>
      </c>
      <c r="C16" s="20">
        <v>8949</v>
      </c>
    </row>
    <row r="17" spans="1:14" x14ac:dyDescent="0.25">
      <c r="A17" s="18">
        <v>37834</v>
      </c>
      <c r="B17" s="19">
        <v>2779</v>
      </c>
      <c r="C17" s="20">
        <v>8915</v>
      </c>
    </row>
    <row r="18" spans="1:14" x14ac:dyDescent="0.25">
      <c r="A18" s="18">
        <v>37865</v>
      </c>
      <c r="B18" s="19">
        <v>2274</v>
      </c>
      <c r="C18" s="20">
        <v>9174</v>
      </c>
    </row>
    <row r="19" spans="1:14" x14ac:dyDescent="0.25">
      <c r="A19" s="18">
        <v>37895</v>
      </c>
      <c r="B19" s="19">
        <v>2197</v>
      </c>
      <c r="C19" s="20">
        <v>8833</v>
      </c>
      <c r="F19" s="22">
        <f>B19*G19</f>
        <v>366382705</v>
      </c>
      <c r="G19" s="23">
        <v>166765</v>
      </c>
    </row>
    <row r="20" spans="1:14" x14ac:dyDescent="0.25">
      <c r="A20" s="18">
        <v>37926</v>
      </c>
      <c r="B20" s="19">
        <v>1735</v>
      </c>
      <c r="C20" s="20">
        <v>8319</v>
      </c>
      <c r="F20" s="22">
        <f t="shared" ref="F20:F83" si="0">B20*G20</f>
        <v>290912655</v>
      </c>
      <c r="G20" s="23">
        <v>167673</v>
      </c>
    </row>
    <row r="21" spans="1:14" x14ac:dyDescent="0.25">
      <c r="A21" s="18">
        <v>37956</v>
      </c>
      <c r="B21" s="19">
        <v>1897</v>
      </c>
      <c r="C21" s="20">
        <v>8078</v>
      </c>
      <c r="F21" s="22">
        <f t="shared" si="0"/>
        <v>322738507</v>
      </c>
      <c r="G21" s="23">
        <v>170131</v>
      </c>
    </row>
    <row r="22" spans="1:14" x14ac:dyDescent="0.25">
      <c r="A22" s="18">
        <v>37987</v>
      </c>
      <c r="B22" s="19">
        <v>1305</v>
      </c>
      <c r="C22" s="20">
        <v>8135</v>
      </c>
      <c r="D22" s="21">
        <f t="shared" ref="D22:D85" si="1">C22/AVERAGE(B11:B22)</f>
        <v>3.7469773154723063</v>
      </c>
      <c r="F22" s="22">
        <f t="shared" si="0"/>
        <v>222852240</v>
      </c>
      <c r="G22" s="23">
        <v>170768</v>
      </c>
      <c r="K22" s="27">
        <f t="shared" ref="K22:K85" si="2">IF(MONTH(A22)=1,B22,K21+B22)</f>
        <v>1305</v>
      </c>
      <c r="L22" s="28">
        <f>IF(MONTH(A22)=1,F22,F22+L21)</f>
        <v>222852240</v>
      </c>
      <c r="N22" s="31">
        <f t="shared" ref="N22:N85" si="3">L22/K22</f>
        <v>170768</v>
      </c>
    </row>
    <row r="23" spans="1:14" x14ac:dyDescent="0.25">
      <c r="A23" s="18">
        <v>38018</v>
      </c>
      <c r="B23" s="19">
        <v>1550</v>
      </c>
      <c r="C23" s="20">
        <v>8392</v>
      </c>
      <c r="D23" s="21">
        <f t="shared" si="1"/>
        <v>3.866984102603487</v>
      </c>
      <c r="F23" s="22">
        <f t="shared" si="0"/>
        <v>250498600</v>
      </c>
      <c r="G23" s="23">
        <v>161612</v>
      </c>
      <c r="K23" s="27">
        <f t="shared" si="2"/>
        <v>2855</v>
      </c>
      <c r="L23" s="28">
        <f t="shared" ref="L23:L86" si="4">IF(MONTH(A23)=1,F23,F23+L22)</f>
        <v>473350840</v>
      </c>
      <c r="N23" s="31">
        <f t="shared" si="3"/>
        <v>165797.14185639229</v>
      </c>
    </row>
    <row r="24" spans="1:14" x14ac:dyDescent="0.25">
      <c r="A24" s="18">
        <v>38047</v>
      </c>
      <c r="B24" s="19">
        <v>2160</v>
      </c>
      <c r="C24" s="20">
        <v>9034</v>
      </c>
      <c r="D24" s="21">
        <f t="shared" si="1"/>
        <v>4.1505417512155898</v>
      </c>
      <c r="F24" s="22">
        <f t="shared" si="0"/>
        <v>366102720</v>
      </c>
      <c r="G24" s="23">
        <v>169492</v>
      </c>
      <c r="K24" s="27">
        <f t="shared" si="2"/>
        <v>5015</v>
      </c>
      <c r="L24" s="28">
        <f t="shared" si="4"/>
        <v>839453560</v>
      </c>
      <c r="N24" s="31">
        <f t="shared" si="3"/>
        <v>167388.54636091724</v>
      </c>
    </row>
    <row r="25" spans="1:14" x14ac:dyDescent="0.25">
      <c r="A25" s="18">
        <v>38078</v>
      </c>
      <c r="B25" s="19">
        <v>2531</v>
      </c>
      <c r="C25" s="20">
        <v>9496</v>
      </c>
      <c r="D25" s="21">
        <f t="shared" si="1"/>
        <v>4.3139125496876778</v>
      </c>
      <c r="F25" s="22">
        <f t="shared" si="0"/>
        <v>434795428</v>
      </c>
      <c r="G25" s="23">
        <v>171788</v>
      </c>
      <c r="K25" s="27">
        <f t="shared" si="2"/>
        <v>7546</v>
      </c>
      <c r="L25" s="28">
        <f t="shared" si="4"/>
        <v>1274248988</v>
      </c>
      <c r="N25" s="31">
        <f t="shared" si="3"/>
        <v>168864.1648555526</v>
      </c>
    </row>
    <row r="26" spans="1:14" x14ac:dyDescent="0.25">
      <c r="A26" s="18">
        <v>38108</v>
      </c>
      <c r="B26" s="19">
        <v>2790</v>
      </c>
      <c r="C26" s="20">
        <v>9846</v>
      </c>
      <c r="D26" s="21">
        <f t="shared" si="1"/>
        <v>4.4451467268623022</v>
      </c>
      <c r="F26" s="22">
        <f t="shared" si="0"/>
        <v>488953080</v>
      </c>
      <c r="G26" s="23">
        <v>175252</v>
      </c>
      <c r="K26" s="27">
        <f t="shared" si="2"/>
        <v>10336</v>
      </c>
      <c r="L26" s="28">
        <f t="shared" si="4"/>
        <v>1763202068</v>
      </c>
      <c r="N26" s="31">
        <f t="shared" si="3"/>
        <v>170588.43537151703</v>
      </c>
    </row>
    <row r="27" spans="1:14" x14ac:dyDescent="0.25">
      <c r="A27" s="18">
        <v>38139</v>
      </c>
      <c r="B27" s="19">
        <v>3054</v>
      </c>
      <c r="C27" s="20">
        <v>10343</v>
      </c>
      <c r="D27" s="21">
        <f t="shared" si="1"/>
        <v>4.5834779718601126</v>
      </c>
      <c r="F27" s="22">
        <f t="shared" si="0"/>
        <v>557364162</v>
      </c>
      <c r="G27" s="23">
        <v>182503</v>
      </c>
      <c r="K27" s="27">
        <f t="shared" si="2"/>
        <v>13390</v>
      </c>
      <c r="L27" s="28">
        <f t="shared" si="4"/>
        <v>2320566230</v>
      </c>
      <c r="N27" s="31">
        <f t="shared" si="3"/>
        <v>173305.91710231517</v>
      </c>
    </row>
    <row r="28" spans="1:14" x14ac:dyDescent="0.25">
      <c r="A28" s="18">
        <v>38169</v>
      </c>
      <c r="B28" s="19">
        <v>2829</v>
      </c>
      <c r="C28" s="20">
        <v>10292</v>
      </c>
      <c r="D28" s="21">
        <f t="shared" si="1"/>
        <v>4.5571750119921779</v>
      </c>
      <c r="F28" s="22">
        <f t="shared" si="0"/>
        <v>511338921</v>
      </c>
      <c r="G28" s="23">
        <v>180749</v>
      </c>
      <c r="K28" s="27">
        <f t="shared" si="2"/>
        <v>16219</v>
      </c>
      <c r="L28" s="28">
        <f t="shared" si="4"/>
        <v>2831905151</v>
      </c>
      <c r="N28" s="31">
        <f t="shared" si="3"/>
        <v>174604.17726123682</v>
      </c>
    </row>
    <row r="29" spans="1:14" x14ac:dyDescent="0.25">
      <c r="A29" s="18">
        <v>38200</v>
      </c>
      <c r="B29" s="19">
        <v>2734</v>
      </c>
      <c r="C29" s="20">
        <v>10320</v>
      </c>
      <c r="D29" s="21">
        <f t="shared" si="1"/>
        <v>4.5771732702542876</v>
      </c>
      <c r="F29" s="22">
        <f t="shared" si="0"/>
        <v>481621440</v>
      </c>
      <c r="G29" s="23">
        <v>176160</v>
      </c>
      <c r="K29" s="27">
        <f t="shared" si="2"/>
        <v>18953</v>
      </c>
      <c r="L29" s="28">
        <f t="shared" si="4"/>
        <v>3313526591</v>
      </c>
      <c r="N29" s="31">
        <f t="shared" si="3"/>
        <v>174828.60713343535</v>
      </c>
    </row>
    <row r="30" spans="1:14" x14ac:dyDescent="0.25">
      <c r="A30" s="18">
        <v>38231</v>
      </c>
      <c r="B30" s="19">
        <v>2335</v>
      </c>
      <c r="C30" s="20">
        <v>10271</v>
      </c>
      <c r="D30" s="21">
        <f t="shared" si="1"/>
        <v>4.5451930523287976</v>
      </c>
      <c r="F30" s="22">
        <f t="shared" si="0"/>
        <v>405370010</v>
      </c>
      <c r="G30" s="23">
        <v>173606</v>
      </c>
      <c r="K30" s="27">
        <f t="shared" si="2"/>
        <v>21288</v>
      </c>
      <c r="L30" s="28">
        <f t="shared" si="4"/>
        <v>3718896601</v>
      </c>
      <c r="N30" s="31">
        <f t="shared" si="3"/>
        <v>174694.50399285983</v>
      </c>
    </row>
    <row r="31" spans="1:14" x14ac:dyDescent="0.25">
      <c r="A31" s="18">
        <v>38261</v>
      </c>
      <c r="B31" s="19">
        <v>2213</v>
      </c>
      <c r="C31" s="20">
        <v>9813</v>
      </c>
      <c r="D31" s="21">
        <f t="shared" si="1"/>
        <v>4.3399550363026567</v>
      </c>
      <c r="F31" s="22">
        <f t="shared" si="0"/>
        <v>389388415</v>
      </c>
      <c r="G31" s="23">
        <v>175955</v>
      </c>
      <c r="K31" s="27">
        <f t="shared" si="2"/>
        <v>23501</v>
      </c>
      <c r="L31" s="28">
        <f t="shared" si="4"/>
        <v>4108285016</v>
      </c>
      <c r="N31" s="31">
        <f t="shared" si="3"/>
        <v>174813.20011914388</v>
      </c>
    </row>
    <row r="32" spans="1:14" x14ac:dyDescent="0.25">
      <c r="A32" s="18">
        <v>38292</v>
      </c>
      <c r="B32" s="19">
        <v>1995</v>
      </c>
      <c r="C32" s="20">
        <v>9111</v>
      </c>
      <c r="D32" s="21">
        <f t="shared" si="1"/>
        <v>3.9912386376081481</v>
      </c>
      <c r="F32" s="22">
        <f t="shared" si="0"/>
        <v>349202805</v>
      </c>
      <c r="G32" s="23">
        <v>175039</v>
      </c>
      <c r="K32" s="27">
        <f t="shared" si="2"/>
        <v>25496</v>
      </c>
      <c r="L32" s="28">
        <f t="shared" si="4"/>
        <v>4457487821</v>
      </c>
      <c r="N32" s="31">
        <f t="shared" si="3"/>
        <v>174830.86841073108</v>
      </c>
    </row>
    <row r="33" spans="1:14" x14ac:dyDescent="0.25">
      <c r="A33" s="18">
        <v>38322</v>
      </c>
      <c r="B33" s="19">
        <v>2028</v>
      </c>
      <c r="C33" s="20">
        <v>8846</v>
      </c>
      <c r="D33" s="21">
        <f t="shared" si="1"/>
        <v>3.8567068740008721</v>
      </c>
      <c r="F33" s="22">
        <f t="shared" si="0"/>
        <v>361632960</v>
      </c>
      <c r="G33" s="23">
        <v>178320</v>
      </c>
      <c r="K33" s="27">
        <f t="shared" si="2"/>
        <v>27524</v>
      </c>
      <c r="L33" s="28">
        <f t="shared" si="4"/>
        <v>4819120781</v>
      </c>
      <c r="N33" s="31">
        <f t="shared" si="3"/>
        <v>175087.95164220317</v>
      </c>
    </row>
    <row r="34" spans="1:14" x14ac:dyDescent="0.25">
      <c r="A34" s="18">
        <v>38353</v>
      </c>
      <c r="B34" s="19">
        <v>1348</v>
      </c>
      <c r="C34" s="20">
        <v>9063</v>
      </c>
      <c r="D34" s="21">
        <f t="shared" si="1"/>
        <v>3.9451518119490694</v>
      </c>
      <c r="F34" s="22">
        <f t="shared" si="0"/>
        <v>242852984</v>
      </c>
      <c r="G34" s="23">
        <v>180158</v>
      </c>
      <c r="K34" s="27">
        <f t="shared" si="2"/>
        <v>1348</v>
      </c>
      <c r="L34" s="28">
        <f t="shared" si="4"/>
        <v>242852984</v>
      </c>
      <c r="N34" s="31">
        <f t="shared" si="3"/>
        <v>180158</v>
      </c>
    </row>
    <row r="35" spans="1:14" x14ac:dyDescent="0.25">
      <c r="A35" s="18">
        <v>38384</v>
      </c>
      <c r="B35" s="19">
        <v>1683</v>
      </c>
      <c r="C35" s="20">
        <v>9559</v>
      </c>
      <c r="D35" s="21">
        <f t="shared" si="1"/>
        <v>4.1410830324909744</v>
      </c>
      <c r="F35" s="22">
        <f t="shared" si="0"/>
        <v>292096431</v>
      </c>
      <c r="G35" s="23">
        <v>173557</v>
      </c>
      <c r="K35" s="27">
        <f t="shared" si="2"/>
        <v>3031</v>
      </c>
      <c r="L35" s="28">
        <f t="shared" si="4"/>
        <v>534949415</v>
      </c>
      <c r="N35" s="31">
        <f t="shared" si="3"/>
        <v>176492.71362586605</v>
      </c>
    </row>
    <row r="36" spans="1:14" x14ac:dyDescent="0.25">
      <c r="A36" s="18">
        <v>38412</v>
      </c>
      <c r="B36" s="19">
        <v>2355</v>
      </c>
      <c r="C36" s="20">
        <v>10288</v>
      </c>
      <c r="D36" s="21">
        <f t="shared" si="1"/>
        <v>4.4257393798171716</v>
      </c>
      <c r="F36" s="22">
        <f t="shared" si="0"/>
        <v>416043720</v>
      </c>
      <c r="G36" s="23">
        <v>176664</v>
      </c>
      <c r="K36" s="27">
        <f t="shared" si="2"/>
        <v>5386</v>
      </c>
      <c r="L36" s="28">
        <f t="shared" si="4"/>
        <v>950993135</v>
      </c>
      <c r="N36" s="31">
        <f t="shared" si="3"/>
        <v>176567.60768659489</v>
      </c>
    </row>
    <row r="37" spans="1:14" x14ac:dyDescent="0.25">
      <c r="A37" s="18">
        <v>38443</v>
      </c>
      <c r="B37" s="19">
        <v>2552</v>
      </c>
      <c r="C37" s="20">
        <v>10977</v>
      </c>
      <c r="D37" s="21">
        <f t="shared" si="1"/>
        <v>4.7185843244017764</v>
      </c>
      <c r="F37" s="22">
        <f t="shared" si="0"/>
        <v>453013176</v>
      </c>
      <c r="G37" s="23">
        <v>177513</v>
      </c>
      <c r="K37" s="27">
        <f t="shared" si="2"/>
        <v>7938</v>
      </c>
      <c r="L37" s="28">
        <f t="shared" si="4"/>
        <v>1404006311</v>
      </c>
      <c r="N37" s="31">
        <f t="shared" si="3"/>
        <v>176871.54333585285</v>
      </c>
    </row>
    <row r="38" spans="1:14" x14ac:dyDescent="0.25">
      <c r="A38" s="18">
        <v>38473</v>
      </c>
      <c r="B38" s="19">
        <v>2738</v>
      </c>
      <c r="C38" s="20">
        <v>11417</v>
      </c>
      <c r="D38" s="21">
        <f t="shared" si="1"/>
        <v>4.9168819982773471</v>
      </c>
      <c r="F38" s="22">
        <f t="shared" si="0"/>
        <v>493688780</v>
      </c>
      <c r="G38" s="23">
        <v>180310</v>
      </c>
      <c r="K38" s="27">
        <f t="shared" si="2"/>
        <v>10676</v>
      </c>
      <c r="L38" s="28">
        <f t="shared" si="4"/>
        <v>1897695091</v>
      </c>
      <c r="N38" s="31">
        <f t="shared" si="3"/>
        <v>177753.3805732484</v>
      </c>
    </row>
    <row r="39" spans="1:14" x14ac:dyDescent="0.25">
      <c r="A39" s="18">
        <v>38504</v>
      </c>
      <c r="B39" s="19">
        <v>3089</v>
      </c>
      <c r="C39" s="20">
        <v>11627</v>
      </c>
      <c r="D39" s="21">
        <f t="shared" si="1"/>
        <v>5.0010394637800637</v>
      </c>
      <c r="F39" s="22">
        <f t="shared" si="0"/>
        <v>585804138</v>
      </c>
      <c r="G39" s="23">
        <v>189642</v>
      </c>
      <c r="K39" s="27">
        <f t="shared" si="2"/>
        <v>13765</v>
      </c>
      <c r="L39" s="28">
        <f t="shared" si="4"/>
        <v>2483499229</v>
      </c>
      <c r="N39" s="31">
        <f t="shared" si="3"/>
        <v>180421.3025063567</v>
      </c>
    </row>
    <row r="40" spans="1:14" x14ac:dyDescent="0.25">
      <c r="A40" s="18">
        <v>38534</v>
      </c>
      <c r="B40" s="19">
        <v>2758</v>
      </c>
      <c r="C40" s="20">
        <v>11931</v>
      </c>
      <c r="D40" s="21">
        <f t="shared" si="1"/>
        <v>5.144890038809832</v>
      </c>
      <c r="F40" s="22">
        <f t="shared" si="0"/>
        <v>526154692</v>
      </c>
      <c r="G40" s="23">
        <v>190774</v>
      </c>
      <c r="K40" s="27">
        <f t="shared" si="2"/>
        <v>16523</v>
      </c>
      <c r="L40" s="28">
        <f t="shared" si="4"/>
        <v>3009653921</v>
      </c>
      <c r="N40" s="31">
        <f t="shared" si="3"/>
        <v>182149.36276705199</v>
      </c>
    </row>
    <row r="41" spans="1:14" x14ac:dyDescent="0.25">
      <c r="A41" s="18">
        <v>38565</v>
      </c>
      <c r="B41" s="19">
        <v>2984</v>
      </c>
      <c r="C41" s="20">
        <v>12132</v>
      </c>
      <c r="D41" s="21">
        <f t="shared" si="1"/>
        <v>5.184984685518911</v>
      </c>
      <c r="F41" s="22">
        <f t="shared" si="0"/>
        <v>569490432</v>
      </c>
      <c r="G41" s="23">
        <v>190848</v>
      </c>
      <c r="K41" s="27">
        <f t="shared" si="2"/>
        <v>19507</v>
      </c>
      <c r="L41" s="28">
        <f t="shared" si="4"/>
        <v>3579144353</v>
      </c>
      <c r="N41" s="31">
        <f t="shared" si="3"/>
        <v>183479.99964115446</v>
      </c>
    </row>
    <row r="42" spans="1:14" x14ac:dyDescent="0.25">
      <c r="A42" s="18">
        <v>38596</v>
      </c>
      <c r="B42" s="19">
        <v>2484</v>
      </c>
      <c r="C42" s="20">
        <v>12333</v>
      </c>
      <c r="D42" s="21">
        <f t="shared" si="1"/>
        <v>5.2430651503879266</v>
      </c>
      <c r="F42" s="22">
        <f t="shared" si="0"/>
        <v>458101764</v>
      </c>
      <c r="G42" s="23">
        <v>184421</v>
      </c>
      <c r="K42" s="27">
        <f t="shared" si="2"/>
        <v>21991</v>
      </c>
      <c r="L42" s="28">
        <f t="shared" si="4"/>
        <v>4037246117</v>
      </c>
      <c r="N42" s="31">
        <f t="shared" si="3"/>
        <v>183586.29061888956</v>
      </c>
    </row>
    <row r="43" spans="1:14" x14ac:dyDescent="0.25">
      <c r="A43" s="18">
        <v>38626</v>
      </c>
      <c r="B43" s="19">
        <v>2114</v>
      </c>
      <c r="C43" s="20">
        <v>12175</v>
      </c>
      <c r="D43" s="21">
        <f t="shared" si="1"/>
        <v>5.1941126279863479</v>
      </c>
      <c r="F43" s="22">
        <f t="shared" si="0"/>
        <v>390895512</v>
      </c>
      <c r="G43" s="23">
        <v>184908</v>
      </c>
      <c r="K43" s="27">
        <f t="shared" si="2"/>
        <v>24105</v>
      </c>
      <c r="L43" s="28">
        <f t="shared" si="4"/>
        <v>4428141629</v>
      </c>
      <c r="N43" s="31">
        <f t="shared" si="3"/>
        <v>183702.20406554657</v>
      </c>
    </row>
    <row r="44" spans="1:14" x14ac:dyDescent="0.25">
      <c r="A44" s="18">
        <v>38657</v>
      </c>
      <c r="B44" s="19">
        <v>2052</v>
      </c>
      <c r="C44" s="20">
        <v>11462</v>
      </c>
      <c r="D44" s="21">
        <f t="shared" si="1"/>
        <v>4.8800425758382122</v>
      </c>
      <c r="F44" s="22">
        <f t="shared" si="0"/>
        <v>382841640</v>
      </c>
      <c r="G44" s="23">
        <v>186570</v>
      </c>
      <c r="K44" s="27">
        <f t="shared" si="2"/>
        <v>26157</v>
      </c>
      <c r="L44" s="28">
        <f t="shared" si="4"/>
        <v>4810983269</v>
      </c>
      <c r="N44" s="31">
        <f t="shared" si="3"/>
        <v>183927.18083113508</v>
      </c>
    </row>
    <row r="45" spans="1:14" x14ac:dyDescent="0.25">
      <c r="A45" s="18">
        <v>38687</v>
      </c>
      <c r="B45" s="19">
        <v>2013</v>
      </c>
      <c r="C45" s="20">
        <v>11035</v>
      </c>
      <c r="D45" s="21">
        <f t="shared" si="1"/>
        <v>4.7007454739084134</v>
      </c>
      <c r="F45" s="22">
        <f t="shared" si="0"/>
        <v>378997575</v>
      </c>
      <c r="G45" s="23">
        <v>188275</v>
      </c>
      <c r="K45" s="27">
        <f t="shared" si="2"/>
        <v>28170</v>
      </c>
      <c r="L45" s="28">
        <f t="shared" si="4"/>
        <v>5189980844</v>
      </c>
      <c r="N45" s="31">
        <f t="shared" si="3"/>
        <v>184237.87163649272</v>
      </c>
    </row>
    <row r="46" spans="1:14" x14ac:dyDescent="0.25">
      <c r="A46" s="18">
        <v>38718</v>
      </c>
      <c r="B46" s="19">
        <v>1371</v>
      </c>
      <c r="C46" s="20">
        <v>11829</v>
      </c>
      <c r="D46" s="21">
        <f t="shared" si="1"/>
        <v>5.0348668109105104</v>
      </c>
      <c r="F46" s="22">
        <f t="shared" si="0"/>
        <v>253528062</v>
      </c>
      <c r="G46" s="23">
        <v>184922</v>
      </c>
      <c r="K46" s="27">
        <f t="shared" si="2"/>
        <v>1371</v>
      </c>
      <c r="L46" s="28">
        <f t="shared" si="4"/>
        <v>253528062</v>
      </c>
      <c r="N46" s="31">
        <f t="shared" si="3"/>
        <v>184922</v>
      </c>
    </row>
    <row r="47" spans="1:14" x14ac:dyDescent="0.25">
      <c r="A47" s="18">
        <v>38749</v>
      </c>
      <c r="B47" s="19">
        <v>1712</v>
      </c>
      <c r="C47" s="20">
        <v>12578</v>
      </c>
      <c r="D47" s="21">
        <f t="shared" si="1"/>
        <v>5.3481680958117774</v>
      </c>
      <c r="F47" s="22">
        <f t="shared" si="0"/>
        <v>297487392</v>
      </c>
      <c r="G47" s="23">
        <v>173766</v>
      </c>
      <c r="K47" s="27">
        <f t="shared" si="2"/>
        <v>3083</v>
      </c>
      <c r="L47" s="28">
        <f t="shared" si="4"/>
        <v>551015454</v>
      </c>
      <c r="N47" s="31">
        <f t="shared" si="3"/>
        <v>178727.0366526111</v>
      </c>
    </row>
    <row r="48" spans="1:14" x14ac:dyDescent="0.25">
      <c r="A48" s="18">
        <v>38777</v>
      </c>
      <c r="B48" s="19">
        <v>2367</v>
      </c>
      <c r="C48" s="20">
        <v>13269</v>
      </c>
      <c r="D48" s="21">
        <f t="shared" si="1"/>
        <v>5.6395834809095415</v>
      </c>
      <c r="F48" s="22">
        <f t="shared" si="0"/>
        <v>428076684</v>
      </c>
      <c r="G48" s="23">
        <v>180852</v>
      </c>
      <c r="K48" s="27">
        <f t="shared" si="2"/>
        <v>5450</v>
      </c>
      <c r="L48" s="28">
        <f t="shared" si="4"/>
        <v>979092138</v>
      </c>
      <c r="N48" s="31">
        <f t="shared" si="3"/>
        <v>179649.93357798166</v>
      </c>
    </row>
    <row r="49" spans="1:14" x14ac:dyDescent="0.25">
      <c r="A49" s="18">
        <v>38808</v>
      </c>
      <c r="B49" s="19">
        <v>2278</v>
      </c>
      <c r="C49" s="20">
        <v>13799</v>
      </c>
      <c r="D49" s="21">
        <f t="shared" si="1"/>
        <v>5.9223175965665238</v>
      </c>
      <c r="F49" s="22">
        <f t="shared" si="0"/>
        <v>412352170</v>
      </c>
      <c r="G49" s="23">
        <v>181015</v>
      </c>
      <c r="K49" s="27">
        <f t="shared" si="2"/>
        <v>7728</v>
      </c>
      <c r="L49" s="28">
        <f t="shared" si="4"/>
        <v>1391444308</v>
      </c>
      <c r="N49" s="31">
        <f t="shared" si="3"/>
        <v>180052.31728778468</v>
      </c>
    </row>
    <row r="50" spans="1:14" x14ac:dyDescent="0.25">
      <c r="A50" s="18">
        <v>38838</v>
      </c>
      <c r="B50" s="19">
        <v>2869</v>
      </c>
      <c r="C50" s="20">
        <v>14148</v>
      </c>
      <c r="D50" s="21">
        <f t="shared" si="1"/>
        <v>6.0437862660638642</v>
      </c>
      <c r="F50" s="22">
        <f t="shared" si="0"/>
        <v>534024184</v>
      </c>
      <c r="G50" s="23">
        <v>186136</v>
      </c>
      <c r="K50" s="27">
        <f t="shared" si="2"/>
        <v>10597</v>
      </c>
      <c r="L50" s="28">
        <f t="shared" si="4"/>
        <v>1925468492</v>
      </c>
      <c r="N50" s="31">
        <f t="shared" si="3"/>
        <v>181699.39530055676</v>
      </c>
    </row>
    <row r="51" spans="1:14" x14ac:dyDescent="0.25">
      <c r="A51" s="18">
        <v>38869</v>
      </c>
      <c r="B51" s="19">
        <v>3179</v>
      </c>
      <c r="C51" s="20">
        <v>14555</v>
      </c>
      <c r="D51" s="21">
        <f t="shared" si="1"/>
        <v>6.1977928391469437</v>
      </c>
      <c r="F51" s="22">
        <f t="shared" si="0"/>
        <v>625894236</v>
      </c>
      <c r="G51" s="23">
        <v>196884</v>
      </c>
      <c r="K51" s="27">
        <f t="shared" si="2"/>
        <v>13776</v>
      </c>
      <c r="L51" s="28">
        <f t="shared" si="4"/>
        <v>2551362728</v>
      </c>
      <c r="N51" s="31">
        <f t="shared" si="3"/>
        <v>185203.45005807202</v>
      </c>
    </row>
    <row r="52" spans="1:14" x14ac:dyDescent="0.25">
      <c r="A52" s="18">
        <v>38899</v>
      </c>
      <c r="B52" s="19">
        <v>2616</v>
      </c>
      <c r="C52" s="20">
        <v>14717</v>
      </c>
      <c r="D52" s="21">
        <f t="shared" si="1"/>
        <v>6.2985127857626875</v>
      </c>
      <c r="F52" s="22">
        <f t="shared" si="0"/>
        <v>500317848</v>
      </c>
      <c r="G52" s="23">
        <v>191253</v>
      </c>
      <c r="K52" s="27">
        <f t="shared" si="2"/>
        <v>16392</v>
      </c>
      <c r="L52" s="28">
        <f t="shared" si="4"/>
        <v>3051680576</v>
      </c>
      <c r="N52" s="31">
        <f t="shared" si="3"/>
        <v>186168.8979990239</v>
      </c>
    </row>
    <row r="53" spans="1:14" x14ac:dyDescent="0.25">
      <c r="A53" s="18">
        <v>38930</v>
      </c>
      <c r="B53" s="19">
        <v>2778</v>
      </c>
      <c r="C53" s="20">
        <v>14720</v>
      </c>
      <c r="D53" s="21">
        <f t="shared" si="1"/>
        <v>6.3464233104588086</v>
      </c>
      <c r="F53" s="22">
        <f t="shared" si="0"/>
        <v>530331312</v>
      </c>
      <c r="G53" s="23">
        <v>190904</v>
      </c>
      <c r="K53" s="27">
        <f t="shared" si="2"/>
        <v>19170</v>
      </c>
      <c r="L53" s="28">
        <f t="shared" si="4"/>
        <v>3582011888</v>
      </c>
      <c r="N53" s="31">
        <f t="shared" si="3"/>
        <v>186855.08022952531</v>
      </c>
    </row>
    <row r="54" spans="1:14" x14ac:dyDescent="0.25">
      <c r="A54" s="18">
        <v>38961</v>
      </c>
      <c r="B54" s="19">
        <v>2203</v>
      </c>
      <c r="C54" s="20">
        <v>14587</v>
      </c>
      <c r="D54" s="21">
        <f t="shared" si="1"/>
        <v>6.3532229965156795</v>
      </c>
      <c r="F54" s="22">
        <f t="shared" si="0"/>
        <v>398780451</v>
      </c>
      <c r="G54" s="23">
        <v>181017</v>
      </c>
      <c r="K54" s="27">
        <f t="shared" si="2"/>
        <v>21373</v>
      </c>
      <c r="L54" s="28">
        <f t="shared" si="4"/>
        <v>3980792339</v>
      </c>
      <c r="N54" s="31">
        <f t="shared" si="3"/>
        <v>186253.32611238479</v>
      </c>
    </row>
    <row r="55" spans="1:14" x14ac:dyDescent="0.25">
      <c r="A55" s="18">
        <v>38991</v>
      </c>
      <c r="B55" s="19">
        <v>2106</v>
      </c>
      <c r="C55" s="20">
        <v>13863</v>
      </c>
      <c r="D55" s="21">
        <f t="shared" si="1"/>
        <v>6.0396456578565196</v>
      </c>
      <c r="F55" s="22">
        <f t="shared" si="0"/>
        <v>388915020</v>
      </c>
      <c r="G55" s="23">
        <v>184670</v>
      </c>
      <c r="K55" s="27">
        <f t="shared" si="2"/>
        <v>23479</v>
      </c>
      <c r="L55" s="28">
        <f t="shared" si="4"/>
        <v>4369707359</v>
      </c>
      <c r="N55" s="31">
        <f t="shared" si="3"/>
        <v>186111.30623110014</v>
      </c>
    </row>
    <row r="56" spans="1:14" x14ac:dyDescent="0.25">
      <c r="A56" s="18">
        <v>39022</v>
      </c>
      <c r="B56" s="19">
        <v>1988</v>
      </c>
      <c r="C56" s="20">
        <v>13005</v>
      </c>
      <c r="D56" s="21">
        <f t="shared" si="1"/>
        <v>5.679039301310044</v>
      </c>
      <c r="F56" s="22">
        <f t="shared" si="0"/>
        <v>350367108</v>
      </c>
      <c r="G56" s="23">
        <v>176241</v>
      </c>
      <c r="K56" s="27">
        <f t="shared" si="2"/>
        <v>25467</v>
      </c>
      <c r="L56" s="28">
        <f t="shared" si="4"/>
        <v>4720074467</v>
      </c>
      <c r="N56" s="31">
        <f t="shared" si="3"/>
        <v>185340.81230612166</v>
      </c>
    </row>
    <row r="57" spans="1:14" x14ac:dyDescent="0.25">
      <c r="A57" s="18">
        <v>39052</v>
      </c>
      <c r="B57" s="19">
        <v>1825</v>
      </c>
      <c r="C57" s="20">
        <v>12455</v>
      </c>
      <c r="D57" s="21">
        <f t="shared" si="1"/>
        <v>5.4763300600908691</v>
      </c>
      <c r="F57" s="22">
        <f t="shared" si="0"/>
        <v>343968700</v>
      </c>
      <c r="G57" s="23">
        <v>188476</v>
      </c>
      <c r="K57" s="27">
        <f t="shared" si="2"/>
        <v>27292</v>
      </c>
      <c r="L57" s="28">
        <f t="shared" si="4"/>
        <v>5064043167</v>
      </c>
      <c r="N57" s="31">
        <f t="shared" si="3"/>
        <v>185550.46046460501</v>
      </c>
    </row>
    <row r="58" spans="1:14" x14ac:dyDescent="0.25">
      <c r="A58" s="18">
        <v>39083</v>
      </c>
      <c r="B58" s="19">
        <v>1476</v>
      </c>
      <c r="C58" s="20">
        <v>12634</v>
      </c>
      <c r="D58" s="21">
        <f t="shared" si="1"/>
        <v>5.5337445705734201</v>
      </c>
      <c r="F58" s="22">
        <f t="shared" si="0"/>
        <v>242366580</v>
      </c>
      <c r="G58" s="23">
        <v>164205</v>
      </c>
      <c r="K58" s="27">
        <f t="shared" si="2"/>
        <v>1476</v>
      </c>
      <c r="L58" s="28">
        <f t="shared" si="4"/>
        <v>242366580</v>
      </c>
      <c r="N58" s="31">
        <f t="shared" si="3"/>
        <v>164205</v>
      </c>
    </row>
    <row r="59" spans="1:14" x14ac:dyDescent="0.25">
      <c r="A59" s="18">
        <v>39114</v>
      </c>
      <c r="B59" s="19">
        <v>1749</v>
      </c>
      <c r="C59" s="20">
        <v>13320</v>
      </c>
      <c r="D59" s="21">
        <f t="shared" si="1"/>
        <v>5.8263468688488738</v>
      </c>
      <c r="F59" s="22">
        <f t="shared" si="0"/>
        <v>301190043</v>
      </c>
      <c r="G59" s="23">
        <v>172207</v>
      </c>
      <c r="K59" s="27">
        <f t="shared" si="2"/>
        <v>3225</v>
      </c>
      <c r="L59" s="28">
        <f t="shared" si="4"/>
        <v>543556623</v>
      </c>
      <c r="N59" s="31">
        <f t="shared" si="3"/>
        <v>168544.68930232557</v>
      </c>
    </row>
    <row r="60" spans="1:14" x14ac:dyDescent="0.25">
      <c r="A60" s="18">
        <v>39142</v>
      </c>
      <c r="B60" s="19">
        <v>2224</v>
      </c>
      <c r="C60" s="20">
        <v>14486</v>
      </c>
      <c r="D60" s="21">
        <f t="shared" si="1"/>
        <v>6.3695723865010443</v>
      </c>
      <c r="F60" s="22">
        <f t="shared" si="0"/>
        <v>389862752</v>
      </c>
      <c r="G60" s="23">
        <v>175298</v>
      </c>
      <c r="K60" s="27">
        <f t="shared" si="2"/>
        <v>5449</v>
      </c>
      <c r="L60" s="28">
        <f t="shared" si="4"/>
        <v>933419375</v>
      </c>
      <c r="N60" s="31">
        <f t="shared" si="3"/>
        <v>171301.0414755001</v>
      </c>
    </row>
    <row r="61" spans="1:14" x14ac:dyDescent="0.25">
      <c r="A61" s="18">
        <v>39173</v>
      </c>
      <c r="B61" s="19">
        <v>2293</v>
      </c>
      <c r="C61" s="20">
        <v>15168</v>
      </c>
      <c r="D61" s="21">
        <f t="shared" si="1"/>
        <v>6.6657877389584703</v>
      </c>
      <c r="F61" s="22">
        <f t="shared" si="0"/>
        <v>412343311</v>
      </c>
      <c r="G61" s="23">
        <v>179827</v>
      </c>
      <c r="K61" s="27">
        <f t="shared" si="2"/>
        <v>7742</v>
      </c>
      <c r="L61" s="28">
        <f t="shared" si="4"/>
        <v>1345762686</v>
      </c>
      <c r="N61" s="31">
        <f t="shared" si="3"/>
        <v>173826.23172306898</v>
      </c>
    </row>
    <row r="62" spans="1:14" x14ac:dyDescent="0.25">
      <c r="A62" s="18">
        <v>39203</v>
      </c>
      <c r="B62" s="19">
        <v>2757</v>
      </c>
      <c r="C62" s="20">
        <v>15883</v>
      </c>
      <c r="D62" s="21">
        <f t="shared" si="1"/>
        <v>7.0087519305729211</v>
      </c>
      <c r="F62" s="22">
        <f t="shared" si="0"/>
        <v>514789797</v>
      </c>
      <c r="G62" s="23">
        <v>186721</v>
      </c>
      <c r="K62" s="27">
        <f t="shared" si="2"/>
        <v>10499</v>
      </c>
      <c r="L62" s="28">
        <f t="shared" si="4"/>
        <v>1860552483</v>
      </c>
      <c r="N62" s="31">
        <f t="shared" si="3"/>
        <v>177212.35193827984</v>
      </c>
    </row>
    <row r="63" spans="1:14" x14ac:dyDescent="0.25">
      <c r="A63" s="18">
        <v>39234</v>
      </c>
      <c r="B63" s="19">
        <v>2859</v>
      </c>
      <c r="C63" s="20">
        <v>16249</v>
      </c>
      <c r="D63" s="21">
        <f t="shared" si="1"/>
        <v>7.2556374190667556</v>
      </c>
      <c r="F63" s="22">
        <f t="shared" si="0"/>
        <v>552679008</v>
      </c>
      <c r="G63" s="23">
        <v>193312</v>
      </c>
      <c r="K63" s="27">
        <f t="shared" si="2"/>
        <v>13358</v>
      </c>
      <c r="L63" s="28">
        <f t="shared" si="4"/>
        <v>2413231491</v>
      </c>
      <c r="N63" s="31">
        <f t="shared" si="3"/>
        <v>180658.14425812248</v>
      </c>
    </row>
    <row r="64" spans="1:14" x14ac:dyDescent="0.25">
      <c r="A64" s="18">
        <v>39264</v>
      </c>
      <c r="B64" s="19">
        <v>2544</v>
      </c>
      <c r="C64" s="20">
        <v>16537</v>
      </c>
      <c r="D64" s="21">
        <f t="shared" si="1"/>
        <v>7.4040743228117307</v>
      </c>
      <c r="F64" s="22">
        <f t="shared" si="0"/>
        <v>498674880</v>
      </c>
      <c r="G64" s="23">
        <v>196020</v>
      </c>
      <c r="K64" s="27">
        <f t="shared" si="2"/>
        <v>15902</v>
      </c>
      <c r="L64" s="28">
        <f t="shared" si="4"/>
        <v>2911906371</v>
      </c>
      <c r="N64" s="31">
        <f t="shared" si="3"/>
        <v>183115.73204628349</v>
      </c>
    </row>
    <row r="65" spans="1:14" x14ac:dyDescent="0.25">
      <c r="A65" s="18">
        <v>39295</v>
      </c>
      <c r="B65" s="19">
        <v>2533</v>
      </c>
      <c r="C65" s="20">
        <v>16675</v>
      </c>
      <c r="D65" s="21">
        <f t="shared" si="1"/>
        <v>7.534736604285122</v>
      </c>
      <c r="F65" s="22">
        <f t="shared" si="0"/>
        <v>474400504</v>
      </c>
      <c r="G65" s="23">
        <v>187288</v>
      </c>
      <c r="K65" s="27">
        <f t="shared" si="2"/>
        <v>18435</v>
      </c>
      <c r="L65" s="28">
        <f t="shared" si="4"/>
        <v>3386306875</v>
      </c>
      <c r="N65" s="31">
        <f t="shared" si="3"/>
        <v>183689.00867914292</v>
      </c>
    </row>
    <row r="66" spans="1:14" x14ac:dyDescent="0.25">
      <c r="A66" s="18">
        <v>39326</v>
      </c>
      <c r="B66" s="19">
        <v>1857</v>
      </c>
      <c r="C66" s="20">
        <v>16386</v>
      </c>
      <c r="D66" s="21">
        <f t="shared" si="1"/>
        <v>7.501888520086986</v>
      </c>
      <c r="F66" s="22">
        <f t="shared" si="0"/>
        <v>316681638</v>
      </c>
      <c r="G66" s="23">
        <v>170534</v>
      </c>
      <c r="K66" s="27">
        <f t="shared" si="2"/>
        <v>20292</v>
      </c>
      <c r="L66" s="28">
        <f t="shared" si="4"/>
        <v>3702988513</v>
      </c>
      <c r="N66" s="31">
        <f t="shared" si="3"/>
        <v>182485.1425684999</v>
      </c>
    </row>
    <row r="67" spans="1:14" x14ac:dyDescent="0.25">
      <c r="A67" s="18">
        <v>39356</v>
      </c>
      <c r="B67" s="19">
        <v>1968</v>
      </c>
      <c r="C67" s="20">
        <v>15788</v>
      </c>
      <c r="D67" s="21">
        <f t="shared" si="1"/>
        <v>7.2663675066160396</v>
      </c>
      <c r="F67" s="22">
        <f t="shared" si="0"/>
        <v>347845968</v>
      </c>
      <c r="G67" s="23">
        <v>176751</v>
      </c>
      <c r="K67" s="27">
        <f t="shared" si="2"/>
        <v>22260</v>
      </c>
      <c r="L67" s="28">
        <f t="shared" si="4"/>
        <v>4050834481</v>
      </c>
      <c r="N67" s="31">
        <f t="shared" si="3"/>
        <v>181978.18872416893</v>
      </c>
    </row>
    <row r="68" spans="1:14" x14ac:dyDescent="0.25">
      <c r="A68" s="18">
        <v>39387</v>
      </c>
      <c r="B68" s="19">
        <v>1747</v>
      </c>
      <c r="C68" s="20">
        <v>14731</v>
      </c>
      <c r="D68" s="21">
        <f t="shared" si="1"/>
        <v>6.8431402911117996</v>
      </c>
      <c r="F68" s="22">
        <f t="shared" si="0"/>
        <v>314868798</v>
      </c>
      <c r="G68" s="23">
        <v>180234</v>
      </c>
      <c r="K68" s="27">
        <f t="shared" si="2"/>
        <v>24007</v>
      </c>
      <c r="L68" s="28">
        <f t="shared" si="4"/>
        <v>4365703279</v>
      </c>
      <c r="N68" s="31">
        <f t="shared" si="3"/>
        <v>181851.2633398592</v>
      </c>
    </row>
    <row r="69" spans="1:14" x14ac:dyDescent="0.25">
      <c r="A69" s="18">
        <v>39417</v>
      </c>
      <c r="B69" s="19">
        <v>1533</v>
      </c>
      <c r="C69" s="20">
        <v>13903</v>
      </c>
      <c r="D69" s="21">
        <f t="shared" si="1"/>
        <v>6.532341425215348</v>
      </c>
      <c r="F69" s="22">
        <f t="shared" si="0"/>
        <v>273861252</v>
      </c>
      <c r="G69" s="23">
        <v>178644</v>
      </c>
      <c r="K69" s="27">
        <f t="shared" si="2"/>
        <v>25540</v>
      </c>
      <c r="L69" s="28">
        <f t="shared" si="4"/>
        <v>4639564531</v>
      </c>
      <c r="N69" s="31">
        <f t="shared" si="3"/>
        <v>181658.75219263899</v>
      </c>
    </row>
    <row r="70" spans="1:14" x14ac:dyDescent="0.25">
      <c r="A70" s="18">
        <v>39448</v>
      </c>
      <c r="B70" s="19">
        <v>1379</v>
      </c>
      <c r="C70" s="20">
        <v>14129</v>
      </c>
      <c r="D70" s="21">
        <f t="shared" si="1"/>
        <v>6.6638368116967337</v>
      </c>
      <c r="F70" s="22">
        <f t="shared" si="0"/>
        <v>228340336</v>
      </c>
      <c r="G70" s="23">
        <v>165584</v>
      </c>
      <c r="K70" s="27">
        <f t="shared" si="2"/>
        <v>1379</v>
      </c>
      <c r="L70" s="28">
        <f t="shared" si="4"/>
        <v>228340336</v>
      </c>
      <c r="N70" s="31">
        <f t="shared" si="3"/>
        <v>165584</v>
      </c>
    </row>
    <row r="71" spans="1:14" x14ac:dyDescent="0.25">
      <c r="A71" s="18">
        <v>39479</v>
      </c>
      <c r="B71" s="19">
        <v>1730</v>
      </c>
      <c r="C71" s="20">
        <v>14659</v>
      </c>
      <c r="D71" s="21">
        <f t="shared" si="1"/>
        <v>6.9189741976085593</v>
      </c>
      <c r="F71" s="22">
        <f t="shared" si="0"/>
        <v>277798210</v>
      </c>
      <c r="G71" s="23">
        <v>160577</v>
      </c>
      <c r="K71" s="27">
        <f t="shared" si="2"/>
        <v>3109</v>
      </c>
      <c r="L71" s="28">
        <f t="shared" si="4"/>
        <v>506138546</v>
      </c>
      <c r="N71" s="31">
        <f t="shared" si="3"/>
        <v>162797.85976198135</v>
      </c>
    </row>
    <row r="72" spans="1:14" x14ac:dyDescent="0.25">
      <c r="A72" s="18">
        <v>39508</v>
      </c>
      <c r="B72" s="19">
        <v>1924</v>
      </c>
      <c r="C72" s="20">
        <v>15157</v>
      </c>
      <c r="D72" s="21">
        <f t="shared" si="1"/>
        <v>7.2394523165101106</v>
      </c>
      <c r="F72" s="22">
        <f t="shared" si="0"/>
        <v>323970816</v>
      </c>
      <c r="G72" s="23">
        <v>168384</v>
      </c>
      <c r="K72" s="27">
        <f t="shared" si="2"/>
        <v>5033</v>
      </c>
      <c r="L72" s="28">
        <f t="shared" si="4"/>
        <v>830109362</v>
      </c>
      <c r="N72" s="31">
        <f t="shared" si="3"/>
        <v>164933.31253725413</v>
      </c>
    </row>
    <row r="73" spans="1:14" x14ac:dyDescent="0.25">
      <c r="A73" s="18">
        <v>39539</v>
      </c>
      <c r="B73" s="19">
        <v>2137</v>
      </c>
      <c r="C73" s="20">
        <v>15810</v>
      </c>
      <c r="D73" s="21">
        <f t="shared" si="1"/>
        <v>7.5985261134251845</v>
      </c>
      <c r="F73" s="22">
        <f t="shared" si="0"/>
        <v>355056139</v>
      </c>
      <c r="G73" s="23">
        <v>166147</v>
      </c>
      <c r="K73" s="27">
        <f t="shared" si="2"/>
        <v>7170</v>
      </c>
      <c r="L73" s="28">
        <f t="shared" si="4"/>
        <v>1185165501</v>
      </c>
      <c r="N73" s="31">
        <f t="shared" si="3"/>
        <v>165295.04895397488</v>
      </c>
    </row>
    <row r="74" spans="1:14" x14ac:dyDescent="0.25">
      <c r="A74" s="18">
        <v>39569</v>
      </c>
      <c r="B74" s="19">
        <v>2448</v>
      </c>
      <c r="C74" s="20">
        <v>16072</v>
      </c>
      <c r="D74" s="21">
        <f t="shared" si="1"/>
        <v>7.8212417372967282</v>
      </c>
      <c r="F74" s="22">
        <f t="shared" si="0"/>
        <v>421315488</v>
      </c>
      <c r="G74" s="23">
        <v>172106</v>
      </c>
      <c r="K74" s="27">
        <f t="shared" si="2"/>
        <v>9618</v>
      </c>
      <c r="L74" s="28">
        <f t="shared" si="4"/>
        <v>1606480989</v>
      </c>
      <c r="N74" s="31">
        <f t="shared" si="3"/>
        <v>167028.59107922646</v>
      </c>
    </row>
    <row r="75" spans="1:14" x14ac:dyDescent="0.25">
      <c r="A75" s="18">
        <v>39600</v>
      </c>
      <c r="B75" s="19">
        <v>2372</v>
      </c>
      <c r="C75" s="20">
        <v>16138</v>
      </c>
      <c r="D75" s="21">
        <f t="shared" si="1"/>
        <v>8.0115836505047167</v>
      </c>
      <c r="F75" s="22">
        <f t="shared" si="0"/>
        <v>429332000</v>
      </c>
      <c r="G75" s="23">
        <v>181000</v>
      </c>
      <c r="K75" s="27">
        <f t="shared" si="2"/>
        <v>11990</v>
      </c>
      <c r="L75" s="28">
        <f t="shared" si="4"/>
        <v>2035812989</v>
      </c>
      <c r="N75" s="31">
        <f t="shared" si="3"/>
        <v>169792.57623019183</v>
      </c>
    </row>
    <row r="76" spans="1:14" x14ac:dyDescent="0.25">
      <c r="A76" s="18">
        <v>39630</v>
      </c>
      <c r="B76" s="19">
        <v>2434</v>
      </c>
      <c r="C76" s="20">
        <v>15907</v>
      </c>
      <c r="D76" s="21">
        <f t="shared" si="1"/>
        <v>7.9330064001329896</v>
      </c>
      <c r="F76" s="22">
        <f t="shared" si="0"/>
        <v>430301992</v>
      </c>
      <c r="G76" s="23">
        <v>176788</v>
      </c>
      <c r="K76" s="27">
        <f t="shared" si="2"/>
        <v>14424</v>
      </c>
      <c r="L76" s="28">
        <f t="shared" si="4"/>
        <v>2466114981</v>
      </c>
      <c r="N76" s="31">
        <f t="shared" si="3"/>
        <v>170973.02974209649</v>
      </c>
    </row>
    <row r="77" spans="1:14" x14ac:dyDescent="0.25">
      <c r="A77" s="18">
        <v>39661</v>
      </c>
      <c r="B77" s="19">
        <v>2258</v>
      </c>
      <c r="C77" s="20">
        <v>15547</v>
      </c>
      <c r="D77" s="21">
        <f t="shared" si="1"/>
        <v>7.8431075797704626</v>
      </c>
      <c r="F77" s="22">
        <f t="shared" si="0"/>
        <v>388800504</v>
      </c>
      <c r="G77" s="23">
        <v>172188</v>
      </c>
      <c r="K77" s="27">
        <f t="shared" si="2"/>
        <v>16682</v>
      </c>
      <c r="L77" s="28">
        <f t="shared" si="4"/>
        <v>2854915485</v>
      </c>
      <c r="N77" s="31">
        <f t="shared" si="3"/>
        <v>171137.4826159933</v>
      </c>
    </row>
    <row r="78" spans="1:14" x14ac:dyDescent="0.25">
      <c r="A78" s="18">
        <v>39692</v>
      </c>
      <c r="B78" s="19">
        <v>2141</v>
      </c>
      <c r="C78" s="20">
        <v>15284</v>
      </c>
      <c r="D78" s="21">
        <f t="shared" si="1"/>
        <v>7.61945910016202</v>
      </c>
      <c r="F78" s="22">
        <f t="shared" si="0"/>
        <v>342157492</v>
      </c>
      <c r="G78" s="23">
        <v>159812</v>
      </c>
      <c r="K78" s="27">
        <f t="shared" si="2"/>
        <v>18823</v>
      </c>
      <c r="L78" s="28">
        <f t="shared" si="4"/>
        <v>3197072977</v>
      </c>
      <c r="N78" s="31">
        <f t="shared" si="3"/>
        <v>169849.27891409447</v>
      </c>
    </row>
    <row r="79" spans="1:14" x14ac:dyDescent="0.25">
      <c r="A79" s="18">
        <v>39722</v>
      </c>
      <c r="B79" s="19">
        <v>1785</v>
      </c>
      <c r="C79" s="20">
        <v>14456</v>
      </c>
      <c r="D79" s="21">
        <f t="shared" si="1"/>
        <v>7.2618888144675147</v>
      </c>
      <c r="F79" s="22">
        <f t="shared" si="0"/>
        <v>285084135</v>
      </c>
      <c r="G79" s="23">
        <v>159711</v>
      </c>
      <c r="K79" s="27">
        <f t="shared" si="2"/>
        <v>20608</v>
      </c>
      <c r="L79" s="28">
        <f t="shared" si="4"/>
        <v>3482157112</v>
      </c>
      <c r="N79" s="31">
        <f t="shared" si="3"/>
        <v>168971.13315217392</v>
      </c>
    </row>
    <row r="80" spans="1:14" x14ac:dyDescent="0.25">
      <c r="A80" s="18">
        <v>39753</v>
      </c>
      <c r="B80" s="19">
        <v>1356</v>
      </c>
      <c r="C80" s="20">
        <v>13568</v>
      </c>
      <c r="D80" s="21">
        <f t="shared" si="1"/>
        <v>6.9292250074477595</v>
      </c>
      <c r="F80" s="22">
        <f t="shared" si="0"/>
        <v>210444420</v>
      </c>
      <c r="G80" s="23">
        <v>155195</v>
      </c>
      <c r="K80" s="27">
        <f t="shared" si="2"/>
        <v>21964</v>
      </c>
      <c r="L80" s="28">
        <f t="shared" si="4"/>
        <v>3692601532</v>
      </c>
      <c r="N80" s="31">
        <f t="shared" si="3"/>
        <v>168120.63066836642</v>
      </c>
    </row>
    <row r="81" spans="1:14" x14ac:dyDescent="0.25">
      <c r="A81" s="18">
        <v>39783</v>
      </c>
      <c r="B81" s="19">
        <v>1582</v>
      </c>
      <c r="C81" s="20">
        <v>12563</v>
      </c>
      <c r="D81" s="21">
        <f t="shared" si="1"/>
        <v>6.4026161556102945</v>
      </c>
      <c r="F81" s="22">
        <f t="shared" si="0"/>
        <v>241536596</v>
      </c>
      <c r="G81" s="23">
        <v>152678</v>
      </c>
      <c r="K81" s="27">
        <f t="shared" si="2"/>
        <v>23546</v>
      </c>
      <c r="L81" s="28">
        <f t="shared" si="4"/>
        <v>3934138128</v>
      </c>
      <c r="N81" s="31">
        <f t="shared" si="3"/>
        <v>167083.07687080608</v>
      </c>
    </row>
    <row r="82" spans="1:14" x14ac:dyDescent="0.25">
      <c r="A82" s="18">
        <v>39814</v>
      </c>
      <c r="B82" s="19">
        <v>1077</v>
      </c>
      <c r="C82" s="20">
        <v>12899</v>
      </c>
      <c r="D82" s="21">
        <f t="shared" si="1"/>
        <v>6.6592669075890552</v>
      </c>
      <c r="F82" s="22">
        <f t="shared" si="0"/>
        <v>147276519</v>
      </c>
      <c r="G82" s="23">
        <v>136747</v>
      </c>
      <c r="K82" s="27">
        <f t="shared" si="2"/>
        <v>1077</v>
      </c>
      <c r="L82" s="28">
        <f t="shared" si="4"/>
        <v>147276519</v>
      </c>
      <c r="N82" s="31">
        <f t="shared" si="3"/>
        <v>136747</v>
      </c>
    </row>
    <row r="83" spans="1:14" x14ac:dyDescent="0.25">
      <c r="A83" s="18">
        <v>39845</v>
      </c>
      <c r="B83" s="19">
        <v>1299</v>
      </c>
      <c r="C83" s="20">
        <v>13193</v>
      </c>
      <c r="D83" s="21">
        <f t="shared" si="1"/>
        <v>6.9397273484416786</v>
      </c>
      <c r="F83" s="22">
        <f t="shared" si="0"/>
        <v>192832653</v>
      </c>
      <c r="G83" s="23">
        <v>148447</v>
      </c>
      <c r="K83" s="27">
        <f t="shared" si="2"/>
        <v>2376</v>
      </c>
      <c r="L83" s="28">
        <f t="shared" si="4"/>
        <v>340109172</v>
      </c>
      <c r="N83" s="31">
        <f t="shared" si="3"/>
        <v>143143.59090909091</v>
      </c>
    </row>
    <row r="84" spans="1:14" x14ac:dyDescent="0.25">
      <c r="A84" s="18">
        <v>39873</v>
      </c>
      <c r="B84" s="19">
        <v>1728</v>
      </c>
      <c r="C84" s="20">
        <v>13937</v>
      </c>
      <c r="D84" s="21">
        <f t="shared" si="1"/>
        <v>7.3946146703806868</v>
      </c>
      <c r="F84" s="22">
        <f t="shared" ref="F84:F137" si="5">B84*G84</f>
        <v>260561664</v>
      </c>
      <c r="G84" s="23">
        <v>150788</v>
      </c>
      <c r="K84" s="27">
        <f t="shared" si="2"/>
        <v>4104</v>
      </c>
      <c r="L84" s="28">
        <f t="shared" si="4"/>
        <v>600670836</v>
      </c>
      <c r="N84" s="31">
        <f t="shared" si="3"/>
        <v>146362.28947368421</v>
      </c>
    </row>
    <row r="85" spans="1:14" x14ac:dyDescent="0.25">
      <c r="A85" s="18">
        <v>39904</v>
      </c>
      <c r="B85" s="19">
        <v>1781</v>
      </c>
      <c r="C85" s="20">
        <v>13960</v>
      </c>
      <c r="D85" s="21">
        <f t="shared" si="1"/>
        <v>7.5252684066304303</v>
      </c>
      <c r="F85" s="22">
        <f t="shared" si="5"/>
        <v>278402358</v>
      </c>
      <c r="G85" s="23">
        <v>156318</v>
      </c>
      <c r="K85" s="27">
        <f t="shared" si="2"/>
        <v>5885</v>
      </c>
      <c r="L85" s="28">
        <f t="shared" si="4"/>
        <v>879073194</v>
      </c>
      <c r="N85" s="31">
        <f t="shared" si="3"/>
        <v>149375.22412914189</v>
      </c>
    </row>
    <row r="86" spans="1:14" x14ac:dyDescent="0.25">
      <c r="A86" s="18">
        <v>39934</v>
      </c>
      <c r="B86" s="19">
        <v>2070</v>
      </c>
      <c r="C86" s="20">
        <v>14106</v>
      </c>
      <c r="D86" s="21">
        <f t="shared" ref="D86:D149" si="6">C86/AVERAGE(B75:B86)</f>
        <v>7.7353196545263447</v>
      </c>
      <c r="F86" s="22">
        <f t="shared" si="5"/>
        <v>335733300</v>
      </c>
      <c r="G86" s="23">
        <v>162190</v>
      </c>
      <c r="K86" s="27">
        <f t="shared" ref="K86:K149" si="7">IF(MONTH(A86)=1,B86,K85+B86)</f>
        <v>7955</v>
      </c>
      <c r="L86" s="28">
        <f t="shared" si="4"/>
        <v>1214806494</v>
      </c>
      <c r="N86" s="31">
        <f t="shared" ref="N86:N149" si="8">L86/K86</f>
        <v>152709.80439974859</v>
      </c>
    </row>
    <row r="87" spans="1:14" x14ac:dyDescent="0.25">
      <c r="A87" s="18">
        <v>39965</v>
      </c>
      <c r="B87" s="19">
        <v>2420</v>
      </c>
      <c r="C87" s="20">
        <v>14049</v>
      </c>
      <c r="D87" s="21">
        <f t="shared" si="6"/>
        <v>7.6872007660389405</v>
      </c>
      <c r="F87" s="22">
        <f t="shared" si="5"/>
        <v>419736900</v>
      </c>
      <c r="G87" s="23">
        <v>173445</v>
      </c>
      <c r="K87" s="27">
        <f t="shared" si="7"/>
        <v>10375</v>
      </c>
      <c r="L87" s="28">
        <f t="shared" ref="L87:L150" si="9">IF(MONTH(A87)=1,F87,F87+L86)</f>
        <v>1634543394</v>
      </c>
      <c r="N87" s="31">
        <f t="shared" si="8"/>
        <v>157546.35122891565</v>
      </c>
    </row>
    <row r="88" spans="1:14" x14ac:dyDescent="0.25">
      <c r="A88" s="18">
        <v>39995</v>
      </c>
      <c r="B88" s="19">
        <v>2516</v>
      </c>
      <c r="C88" s="20">
        <v>13932</v>
      </c>
      <c r="D88" s="21">
        <f t="shared" si="6"/>
        <v>7.5947848998319172</v>
      </c>
      <c r="F88" s="22">
        <f t="shared" si="5"/>
        <v>439522556</v>
      </c>
      <c r="G88" s="23">
        <v>174691</v>
      </c>
      <c r="K88" s="27">
        <f t="shared" si="7"/>
        <v>12891</v>
      </c>
      <c r="L88" s="28">
        <f t="shared" si="9"/>
        <v>2074065950</v>
      </c>
      <c r="N88" s="31">
        <f t="shared" si="8"/>
        <v>160892.55682258939</v>
      </c>
    </row>
    <row r="89" spans="1:14" x14ac:dyDescent="0.25">
      <c r="A89" s="18">
        <v>40026</v>
      </c>
      <c r="B89" s="19">
        <v>2170</v>
      </c>
      <c r="C89" s="20">
        <v>13918</v>
      </c>
      <c r="D89" s="21">
        <f t="shared" si="6"/>
        <v>7.6176054732041054</v>
      </c>
      <c r="F89" s="22">
        <f t="shared" si="5"/>
        <v>357770070</v>
      </c>
      <c r="G89" s="23">
        <v>164871</v>
      </c>
      <c r="K89" s="27">
        <f t="shared" si="7"/>
        <v>15061</v>
      </c>
      <c r="L89" s="28">
        <f t="shared" si="9"/>
        <v>2431836020</v>
      </c>
      <c r="N89" s="31">
        <f t="shared" si="8"/>
        <v>161465.77385299781</v>
      </c>
    </row>
    <row r="90" spans="1:14" x14ac:dyDescent="0.25">
      <c r="A90" s="18">
        <v>40057</v>
      </c>
      <c r="B90" s="19">
        <v>2186</v>
      </c>
      <c r="C90" s="20">
        <v>13556</v>
      </c>
      <c r="D90" s="21">
        <f t="shared" si="6"/>
        <v>7.404278561675012</v>
      </c>
      <c r="F90" s="22">
        <f t="shared" si="5"/>
        <v>352260784</v>
      </c>
      <c r="G90" s="23">
        <v>161144</v>
      </c>
      <c r="K90" s="27">
        <f t="shared" si="7"/>
        <v>17247</v>
      </c>
      <c r="L90" s="28">
        <f t="shared" si="9"/>
        <v>2784096804</v>
      </c>
      <c r="N90" s="31">
        <f t="shared" si="8"/>
        <v>161424.99008523222</v>
      </c>
    </row>
    <row r="91" spans="1:14" x14ac:dyDescent="0.25">
      <c r="A91" s="18">
        <v>40087</v>
      </c>
      <c r="B91" s="19">
        <v>2336</v>
      </c>
      <c r="C91" s="20">
        <v>13139</v>
      </c>
      <c r="D91" s="21">
        <f t="shared" si="6"/>
        <v>7.0009324630345011</v>
      </c>
      <c r="F91" s="22">
        <f t="shared" si="5"/>
        <v>369260864</v>
      </c>
      <c r="G91" s="23">
        <v>158074</v>
      </c>
      <c r="K91" s="27">
        <f t="shared" si="7"/>
        <v>19583</v>
      </c>
      <c r="L91" s="28">
        <f t="shared" si="9"/>
        <v>3153357668</v>
      </c>
      <c r="N91" s="31">
        <f t="shared" si="8"/>
        <v>161025.26007251188</v>
      </c>
    </row>
    <row r="92" spans="1:14" x14ac:dyDescent="0.25">
      <c r="A92" s="18">
        <v>40118</v>
      </c>
      <c r="B92" s="19">
        <v>2208</v>
      </c>
      <c r="C92" s="20">
        <v>12568</v>
      </c>
      <c r="D92" s="21">
        <f t="shared" si="6"/>
        <v>6.4525734822230776</v>
      </c>
      <c r="F92" s="22">
        <f t="shared" si="5"/>
        <v>354651168</v>
      </c>
      <c r="G92" s="23">
        <v>160621</v>
      </c>
      <c r="K92" s="27">
        <f t="shared" si="7"/>
        <v>21791</v>
      </c>
      <c r="L92" s="28">
        <f t="shared" si="9"/>
        <v>3508008836</v>
      </c>
      <c r="N92" s="31">
        <f t="shared" si="8"/>
        <v>160984.29792116012</v>
      </c>
    </row>
    <row r="93" spans="1:14" x14ac:dyDescent="0.25">
      <c r="A93" s="18">
        <v>40148</v>
      </c>
      <c r="B93" s="19">
        <v>1523</v>
      </c>
      <c r="C93" s="20">
        <v>11981</v>
      </c>
      <c r="D93" s="21">
        <f t="shared" si="6"/>
        <v>6.1667667495925196</v>
      </c>
      <c r="F93" s="22">
        <f t="shared" si="5"/>
        <v>232802734</v>
      </c>
      <c r="G93" s="23">
        <v>152858</v>
      </c>
      <c r="K93" s="27">
        <f t="shared" si="7"/>
        <v>23314</v>
      </c>
      <c r="L93" s="28">
        <f t="shared" si="9"/>
        <v>3740811570</v>
      </c>
      <c r="N93" s="31">
        <f t="shared" si="8"/>
        <v>160453.44299562494</v>
      </c>
    </row>
    <row r="94" spans="1:14" x14ac:dyDescent="0.25">
      <c r="A94" s="18">
        <v>40179</v>
      </c>
      <c r="B94" s="19">
        <v>1075</v>
      </c>
      <c r="C94" s="20">
        <v>12620</v>
      </c>
      <c r="D94" s="21">
        <f t="shared" si="6"/>
        <v>6.4962251201098145</v>
      </c>
      <c r="F94" s="22">
        <f t="shared" si="5"/>
        <v>169670475</v>
      </c>
      <c r="G94" s="23">
        <v>157833</v>
      </c>
      <c r="K94" s="27">
        <f t="shared" si="7"/>
        <v>1075</v>
      </c>
      <c r="L94" s="28">
        <f t="shared" si="9"/>
        <v>169670475</v>
      </c>
      <c r="N94" s="31">
        <f t="shared" si="8"/>
        <v>157833</v>
      </c>
    </row>
    <row r="95" spans="1:14" x14ac:dyDescent="0.25">
      <c r="A95" s="18">
        <v>40210</v>
      </c>
      <c r="B95" s="19">
        <v>1282</v>
      </c>
      <c r="C95" s="20">
        <v>13749</v>
      </c>
      <c r="D95" s="21">
        <f t="shared" si="6"/>
        <v>7.0825499034127493</v>
      </c>
      <c r="F95" s="22">
        <f t="shared" si="5"/>
        <v>179401798</v>
      </c>
      <c r="G95" s="23">
        <v>139939</v>
      </c>
      <c r="K95" s="27">
        <f t="shared" si="7"/>
        <v>2357</v>
      </c>
      <c r="L95" s="28">
        <f t="shared" si="9"/>
        <v>349072273</v>
      </c>
      <c r="N95" s="31">
        <f t="shared" si="8"/>
        <v>148100.24310564276</v>
      </c>
    </row>
    <row r="96" spans="1:14" x14ac:dyDescent="0.25">
      <c r="A96" s="18">
        <v>40238</v>
      </c>
      <c r="B96" s="19">
        <v>1982</v>
      </c>
      <c r="C96" s="20">
        <v>14798</v>
      </c>
      <c r="D96" s="21">
        <f t="shared" si="6"/>
        <v>7.5407023652809038</v>
      </c>
      <c r="F96" s="22">
        <f t="shared" si="5"/>
        <v>314771330</v>
      </c>
      <c r="G96" s="23">
        <v>158815</v>
      </c>
      <c r="K96" s="27">
        <f t="shared" si="7"/>
        <v>4339</v>
      </c>
      <c r="L96" s="28">
        <f t="shared" si="9"/>
        <v>663843603</v>
      </c>
      <c r="N96" s="31">
        <f t="shared" si="8"/>
        <v>152994.60774371974</v>
      </c>
    </row>
    <row r="97" spans="1:14" x14ac:dyDescent="0.25">
      <c r="A97" s="18">
        <v>40269</v>
      </c>
      <c r="B97" s="19">
        <v>2448</v>
      </c>
      <c r="C97" s="20">
        <v>14858</v>
      </c>
      <c r="D97" s="21">
        <f t="shared" si="6"/>
        <v>7.3627353815659067</v>
      </c>
      <c r="F97" s="22">
        <f t="shared" si="5"/>
        <v>393351984</v>
      </c>
      <c r="G97" s="23">
        <v>160683</v>
      </c>
      <c r="K97" s="27">
        <f t="shared" si="7"/>
        <v>6787</v>
      </c>
      <c r="L97" s="28">
        <f t="shared" si="9"/>
        <v>1057195587</v>
      </c>
      <c r="N97" s="31">
        <f t="shared" si="8"/>
        <v>155767.73051421836</v>
      </c>
    </row>
    <row r="98" spans="1:14" x14ac:dyDescent="0.25">
      <c r="A98" s="18">
        <v>40299</v>
      </c>
      <c r="B98" s="19">
        <v>2642</v>
      </c>
      <c r="C98" s="20">
        <v>15367</v>
      </c>
      <c r="D98" s="21">
        <f t="shared" si="6"/>
        <v>7.4392447958689694</v>
      </c>
      <c r="F98" s="22">
        <f t="shared" si="5"/>
        <v>442608976</v>
      </c>
      <c r="G98" s="23">
        <v>167528</v>
      </c>
      <c r="K98" s="27">
        <f t="shared" si="7"/>
        <v>9429</v>
      </c>
      <c r="L98" s="28">
        <f t="shared" si="9"/>
        <v>1499804563</v>
      </c>
      <c r="N98" s="31">
        <f t="shared" si="8"/>
        <v>159062.9507901156</v>
      </c>
    </row>
    <row r="99" spans="1:14" x14ac:dyDescent="0.25">
      <c r="A99" s="18">
        <v>40330</v>
      </c>
      <c r="B99" s="19">
        <v>2291</v>
      </c>
      <c r="C99" s="20">
        <v>15839</v>
      </c>
      <c r="D99" s="21">
        <f t="shared" si="6"/>
        <v>7.7078551441664303</v>
      </c>
      <c r="F99" s="22">
        <f t="shared" si="5"/>
        <v>416643551</v>
      </c>
      <c r="G99" s="23">
        <v>181861</v>
      </c>
      <c r="K99" s="27">
        <f t="shared" si="7"/>
        <v>11720</v>
      </c>
      <c r="L99" s="28">
        <f t="shared" si="9"/>
        <v>1916448114</v>
      </c>
      <c r="N99" s="31">
        <f t="shared" si="8"/>
        <v>163519.46365187713</v>
      </c>
    </row>
    <row r="100" spans="1:14" x14ac:dyDescent="0.25">
      <c r="A100" s="18">
        <v>40360</v>
      </c>
      <c r="B100" s="19">
        <v>1537</v>
      </c>
      <c r="C100" s="20">
        <v>15935</v>
      </c>
      <c r="D100" s="21">
        <f t="shared" si="6"/>
        <v>8.0751689189189193</v>
      </c>
      <c r="F100" s="22">
        <f t="shared" si="5"/>
        <v>257386020</v>
      </c>
      <c r="G100" s="23">
        <v>167460</v>
      </c>
      <c r="K100" s="27">
        <f t="shared" si="7"/>
        <v>13257</v>
      </c>
      <c r="L100" s="28">
        <f t="shared" si="9"/>
        <v>2173834134</v>
      </c>
      <c r="N100" s="31">
        <f t="shared" si="8"/>
        <v>163976.32450780721</v>
      </c>
    </row>
    <row r="101" spans="1:14" x14ac:dyDescent="0.25">
      <c r="A101" s="18">
        <v>40391</v>
      </c>
      <c r="B101" s="19">
        <v>1642</v>
      </c>
      <c r="C101" s="20">
        <v>16794</v>
      </c>
      <c r="D101" s="21">
        <f t="shared" si="6"/>
        <v>8.7045611610228057</v>
      </c>
      <c r="F101" s="22">
        <f t="shared" si="5"/>
        <v>269028564</v>
      </c>
      <c r="G101" s="23">
        <v>163842</v>
      </c>
      <c r="K101" s="27">
        <f t="shared" si="7"/>
        <v>14899</v>
      </c>
      <c r="L101" s="28">
        <f t="shared" si="9"/>
        <v>2442862698</v>
      </c>
      <c r="N101" s="31">
        <f t="shared" si="8"/>
        <v>163961.52077320626</v>
      </c>
    </row>
    <row r="102" spans="1:14" x14ac:dyDescent="0.25">
      <c r="A102" s="18">
        <v>40422</v>
      </c>
      <c r="B102" s="19">
        <v>1578</v>
      </c>
      <c r="C102" s="20">
        <v>16383</v>
      </c>
      <c r="D102" s="21">
        <f t="shared" si="6"/>
        <v>8.7205464868701199</v>
      </c>
      <c r="F102" s="22">
        <f t="shared" si="5"/>
        <v>258937176</v>
      </c>
      <c r="G102" s="23">
        <v>164092</v>
      </c>
      <c r="K102" s="27">
        <f t="shared" si="7"/>
        <v>16477</v>
      </c>
      <c r="L102" s="28">
        <f t="shared" si="9"/>
        <v>2701799874</v>
      </c>
      <c r="N102" s="31">
        <f t="shared" si="8"/>
        <v>163974.01675062208</v>
      </c>
    </row>
    <row r="103" spans="1:14" x14ac:dyDescent="0.25">
      <c r="A103" s="18">
        <v>40452</v>
      </c>
      <c r="B103" s="19">
        <v>1474</v>
      </c>
      <c r="C103" s="20">
        <v>15508</v>
      </c>
      <c r="D103" s="21">
        <f t="shared" si="6"/>
        <v>8.5829720505488432</v>
      </c>
      <c r="F103" s="22">
        <f t="shared" si="5"/>
        <v>236544572</v>
      </c>
      <c r="G103" s="23">
        <v>160478</v>
      </c>
      <c r="K103" s="27">
        <f t="shared" si="7"/>
        <v>17951</v>
      </c>
      <c r="L103" s="28">
        <f t="shared" si="9"/>
        <v>2938344446</v>
      </c>
      <c r="N103" s="31">
        <f t="shared" si="8"/>
        <v>163686.95036488218</v>
      </c>
    </row>
    <row r="104" spans="1:14" x14ac:dyDescent="0.25">
      <c r="A104" s="18">
        <v>40483</v>
      </c>
      <c r="B104" s="19">
        <v>1495</v>
      </c>
      <c r="C104" s="20">
        <v>14614</v>
      </c>
      <c r="D104" s="21">
        <f t="shared" si="6"/>
        <v>8.3632028232152216</v>
      </c>
      <c r="F104" s="22">
        <f t="shared" si="5"/>
        <v>233057045</v>
      </c>
      <c r="G104" s="23">
        <v>155891</v>
      </c>
      <c r="K104" s="27">
        <f t="shared" si="7"/>
        <v>19446</v>
      </c>
      <c r="L104" s="28">
        <f t="shared" si="9"/>
        <v>3171401491</v>
      </c>
      <c r="N104" s="31">
        <f t="shared" si="8"/>
        <v>163087.60110048339</v>
      </c>
    </row>
    <row r="105" spans="1:14" x14ac:dyDescent="0.25">
      <c r="A105" s="18">
        <v>40513</v>
      </c>
      <c r="B105" s="19">
        <v>1588</v>
      </c>
      <c r="C105" s="20">
        <v>13713</v>
      </c>
      <c r="D105" s="21">
        <f t="shared" si="6"/>
        <v>7.8233336502804987</v>
      </c>
      <c r="F105" s="22">
        <f t="shared" si="5"/>
        <v>251094560</v>
      </c>
      <c r="G105" s="23">
        <v>158120</v>
      </c>
      <c r="K105" s="27">
        <f t="shared" si="7"/>
        <v>21034</v>
      </c>
      <c r="L105" s="28">
        <f t="shared" si="9"/>
        <v>3422496051</v>
      </c>
      <c r="N105" s="31">
        <f t="shared" si="8"/>
        <v>162712.56304079111</v>
      </c>
    </row>
    <row r="106" spans="1:14" x14ac:dyDescent="0.25">
      <c r="A106" s="18">
        <v>40544</v>
      </c>
      <c r="B106" s="19">
        <v>1140</v>
      </c>
      <c r="C106" s="20">
        <v>13558</v>
      </c>
      <c r="D106" s="21">
        <f t="shared" si="6"/>
        <v>7.711076354329589</v>
      </c>
      <c r="F106" s="22">
        <f t="shared" si="5"/>
        <v>163733640</v>
      </c>
      <c r="G106" s="23">
        <v>143626</v>
      </c>
      <c r="K106" s="27">
        <f t="shared" si="7"/>
        <v>1140</v>
      </c>
      <c r="L106" s="28">
        <f t="shared" si="9"/>
        <v>163733640</v>
      </c>
      <c r="N106" s="31">
        <f t="shared" si="8"/>
        <v>143626</v>
      </c>
    </row>
    <row r="107" spans="1:14" x14ac:dyDescent="0.25">
      <c r="A107" s="18">
        <v>40575</v>
      </c>
      <c r="B107" s="19">
        <v>1191</v>
      </c>
      <c r="C107" s="20">
        <v>14105</v>
      </c>
      <c r="D107" s="21">
        <f t="shared" si="6"/>
        <v>8.0569306930693063</v>
      </c>
      <c r="E107" s="20">
        <v>1570</v>
      </c>
      <c r="F107" s="22">
        <f t="shared" si="5"/>
        <v>169373301</v>
      </c>
      <c r="G107" s="23">
        <v>142211</v>
      </c>
      <c r="K107" s="27">
        <f t="shared" si="7"/>
        <v>2331</v>
      </c>
      <c r="L107" s="28">
        <f t="shared" si="9"/>
        <v>333106941</v>
      </c>
      <c r="M107" s="30">
        <f t="shared" ref="M107:M170" si="10">IF(MONTH(A107)=1,E107,M106+E107)</f>
        <v>1570</v>
      </c>
      <c r="N107" s="31">
        <f t="shared" si="8"/>
        <v>142903.02059202059</v>
      </c>
    </row>
    <row r="108" spans="1:14" x14ac:dyDescent="0.25">
      <c r="A108" s="18">
        <v>40603</v>
      </c>
      <c r="B108" s="19">
        <v>1744</v>
      </c>
      <c r="C108" s="20">
        <v>15323</v>
      </c>
      <c r="D108" s="21">
        <f t="shared" si="6"/>
        <v>8.8529610014443918</v>
      </c>
      <c r="E108" s="20">
        <v>2012</v>
      </c>
      <c r="F108" s="22">
        <f t="shared" si="5"/>
        <v>261572096</v>
      </c>
      <c r="G108" s="23">
        <v>149984</v>
      </c>
      <c r="K108" s="27">
        <f t="shared" si="7"/>
        <v>4075</v>
      </c>
      <c r="L108" s="28">
        <f t="shared" si="9"/>
        <v>594679037</v>
      </c>
      <c r="M108" s="30">
        <f t="shared" si="10"/>
        <v>3582</v>
      </c>
      <c r="N108" s="31">
        <f t="shared" si="8"/>
        <v>145933.50601226994</v>
      </c>
    </row>
    <row r="109" spans="1:14" x14ac:dyDescent="0.25">
      <c r="A109" s="18">
        <v>40634</v>
      </c>
      <c r="B109" s="19">
        <v>1892</v>
      </c>
      <c r="C109" s="20">
        <v>15986</v>
      </c>
      <c r="D109" s="21">
        <f t="shared" si="6"/>
        <v>9.4900563965568416</v>
      </c>
      <c r="E109" s="20">
        <v>1936</v>
      </c>
      <c r="F109" s="22">
        <f t="shared" si="5"/>
        <v>281194716</v>
      </c>
      <c r="G109" s="23">
        <v>148623</v>
      </c>
      <c r="K109" s="27">
        <f t="shared" si="7"/>
        <v>5967</v>
      </c>
      <c r="L109" s="28">
        <f t="shared" si="9"/>
        <v>875873753</v>
      </c>
      <c r="M109" s="30">
        <f t="shared" si="10"/>
        <v>5518</v>
      </c>
      <c r="N109" s="31">
        <f t="shared" si="8"/>
        <v>146786.28339198927</v>
      </c>
    </row>
    <row r="110" spans="1:14" x14ac:dyDescent="0.25">
      <c r="A110" s="18">
        <v>40664</v>
      </c>
      <c r="B110" s="19">
        <v>2037</v>
      </c>
      <c r="C110" s="20">
        <v>16019</v>
      </c>
      <c r="D110" s="21">
        <f t="shared" si="6"/>
        <v>9.8030496200724162</v>
      </c>
      <c r="E110" s="20">
        <v>2053</v>
      </c>
      <c r="F110" s="22">
        <f t="shared" si="5"/>
        <v>329122164</v>
      </c>
      <c r="G110" s="23">
        <v>161572</v>
      </c>
      <c r="K110" s="27">
        <f t="shared" si="7"/>
        <v>8004</v>
      </c>
      <c r="L110" s="28">
        <f t="shared" si="9"/>
        <v>1204995917</v>
      </c>
      <c r="M110" s="30">
        <f t="shared" si="10"/>
        <v>7571</v>
      </c>
      <c r="N110" s="31">
        <f t="shared" si="8"/>
        <v>150549.21501749125</v>
      </c>
    </row>
    <row r="111" spans="1:14" x14ac:dyDescent="0.25">
      <c r="A111" s="18">
        <v>40695</v>
      </c>
      <c r="B111" s="19">
        <v>2224</v>
      </c>
      <c r="C111" s="20">
        <v>16010</v>
      </c>
      <c r="D111" s="21">
        <f t="shared" si="6"/>
        <v>9.8311329444273881</v>
      </c>
      <c r="E111" s="20">
        <v>1880</v>
      </c>
      <c r="F111" s="22">
        <f t="shared" si="5"/>
        <v>386188704</v>
      </c>
      <c r="G111" s="23">
        <v>173646</v>
      </c>
      <c r="K111" s="27">
        <f t="shared" si="7"/>
        <v>10228</v>
      </c>
      <c r="L111" s="28">
        <f t="shared" si="9"/>
        <v>1591184621</v>
      </c>
      <c r="M111" s="30">
        <f t="shared" si="10"/>
        <v>9451</v>
      </c>
      <c r="N111" s="31">
        <f t="shared" si="8"/>
        <v>155571.43341806805</v>
      </c>
    </row>
    <row r="112" spans="1:14" x14ac:dyDescent="0.25">
      <c r="A112" s="18">
        <v>40725</v>
      </c>
      <c r="B112" s="19">
        <v>1955</v>
      </c>
      <c r="C112" s="20">
        <v>15689</v>
      </c>
      <c r="D112" s="21">
        <f t="shared" si="6"/>
        <v>9.4322645290581164</v>
      </c>
      <c r="E112" s="20">
        <v>1876</v>
      </c>
      <c r="F112" s="22">
        <f t="shared" si="5"/>
        <v>321452830</v>
      </c>
      <c r="G112" s="23">
        <v>164426</v>
      </c>
      <c r="K112" s="27">
        <f t="shared" si="7"/>
        <v>12183</v>
      </c>
      <c r="L112" s="28">
        <f t="shared" si="9"/>
        <v>1912637451</v>
      </c>
      <c r="M112" s="30">
        <f t="shared" si="10"/>
        <v>11327</v>
      </c>
      <c r="N112" s="31">
        <f t="shared" si="8"/>
        <v>156992.32134942131</v>
      </c>
    </row>
    <row r="113" spans="1:17" x14ac:dyDescent="0.25">
      <c r="A113" s="18">
        <v>40756</v>
      </c>
      <c r="B113" s="19">
        <v>2129</v>
      </c>
      <c r="C113" s="20">
        <v>15165</v>
      </c>
      <c r="D113" s="21">
        <f t="shared" si="6"/>
        <v>8.9000831417811899</v>
      </c>
      <c r="E113" s="20">
        <v>1837</v>
      </c>
      <c r="F113" s="22">
        <f t="shared" si="5"/>
        <v>341930174</v>
      </c>
      <c r="G113" s="23">
        <v>160606</v>
      </c>
      <c r="K113" s="27">
        <f t="shared" si="7"/>
        <v>14312</v>
      </c>
      <c r="L113" s="28">
        <f t="shared" si="9"/>
        <v>2254567625</v>
      </c>
      <c r="M113" s="30">
        <f t="shared" si="10"/>
        <v>13164</v>
      </c>
      <c r="N113" s="31">
        <f t="shared" si="8"/>
        <v>157529.87877305757</v>
      </c>
    </row>
    <row r="114" spans="1:17" x14ac:dyDescent="0.25">
      <c r="A114" s="18">
        <v>40787</v>
      </c>
      <c r="B114" s="19">
        <v>1913</v>
      </c>
      <c r="C114" s="20">
        <v>14596</v>
      </c>
      <c r="D114" s="21">
        <f t="shared" si="6"/>
        <v>8.4280627466076421</v>
      </c>
      <c r="E114" s="20">
        <v>1655</v>
      </c>
      <c r="F114" s="22">
        <f t="shared" si="5"/>
        <v>287265645</v>
      </c>
      <c r="G114" s="23">
        <v>150165</v>
      </c>
      <c r="K114" s="27">
        <f t="shared" si="7"/>
        <v>16225</v>
      </c>
      <c r="L114" s="28">
        <f t="shared" si="9"/>
        <v>2541833270</v>
      </c>
      <c r="M114" s="30">
        <f t="shared" si="10"/>
        <v>14819</v>
      </c>
      <c r="N114" s="31">
        <f t="shared" si="8"/>
        <v>156661.52665639445</v>
      </c>
    </row>
    <row r="115" spans="1:17" x14ac:dyDescent="0.25">
      <c r="A115" s="18">
        <v>40817</v>
      </c>
      <c r="B115" s="19">
        <v>1876</v>
      </c>
      <c r="C115" s="20">
        <v>16644</v>
      </c>
      <c r="D115" s="21">
        <f t="shared" si="6"/>
        <v>9.4282477341389725</v>
      </c>
      <c r="E115" s="20">
        <v>1763</v>
      </c>
      <c r="F115" s="22">
        <f t="shared" si="5"/>
        <v>274214920</v>
      </c>
      <c r="G115" s="23">
        <v>146170</v>
      </c>
      <c r="H115" s="24">
        <v>123020</v>
      </c>
      <c r="I115" s="25">
        <v>80</v>
      </c>
      <c r="J115" s="26">
        <v>0.88500000000000001</v>
      </c>
      <c r="K115" s="27">
        <f t="shared" si="7"/>
        <v>18101</v>
      </c>
      <c r="L115" s="28">
        <f t="shared" si="9"/>
        <v>2816048190</v>
      </c>
      <c r="M115" s="30">
        <f t="shared" si="10"/>
        <v>16582</v>
      </c>
      <c r="N115" s="31">
        <f t="shared" si="8"/>
        <v>155574.177669742</v>
      </c>
    </row>
    <row r="116" spans="1:17" x14ac:dyDescent="0.25">
      <c r="A116" s="18">
        <v>40848</v>
      </c>
      <c r="B116" s="19">
        <v>1711</v>
      </c>
      <c r="C116" s="20">
        <v>15583</v>
      </c>
      <c r="D116" s="21">
        <f t="shared" si="6"/>
        <v>8.738130841121496</v>
      </c>
      <c r="E116" s="20">
        <v>1655</v>
      </c>
      <c r="F116" s="22">
        <f t="shared" si="5"/>
        <v>251147424</v>
      </c>
      <c r="G116" s="23">
        <v>146784</v>
      </c>
      <c r="H116" s="24">
        <v>124046</v>
      </c>
      <c r="I116" s="25">
        <v>103</v>
      </c>
      <c r="J116" s="26">
        <v>0.88900000000000001</v>
      </c>
      <c r="K116" s="27">
        <f t="shared" si="7"/>
        <v>19812</v>
      </c>
      <c r="L116" s="28">
        <f t="shared" si="9"/>
        <v>3067195614</v>
      </c>
      <c r="M116" s="30">
        <f t="shared" si="10"/>
        <v>18237</v>
      </c>
      <c r="N116" s="31">
        <f t="shared" si="8"/>
        <v>154815.04209569958</v>
      </c>
    </row>
    <row r="117" spans="1:17" x14ac:dyDescent="0.25">
      <c r="A117" s="18">
        <v>40878</v>
      </c>
      <c r="B117" s="19">
        <v>1852</v>
      </c>
      <c r="C117" s="20">
        <v>13802</v>
      </c>
      <c r="D117" s="21">
        <f t="shared" si="6"/>
        <v>7.6451255539143279</v>
      </c>
      <c r="E117" s="20">
        <v>1533</v>
      </c>
      <c r="F117" s="22">
        <f t="shared" si="5"/>
        <v>255146336</v>
      </c>
      <c r="G117" s="23">
        <v>137768</v>
      </c>
      <c r="H117" s="24">
        <v>117542</v>
      </c>
      <c r="I117" s="25">
        <v>106</v>
      </c>
      <c r="J117" s="26">
        <v>0.878</v>
      </c>
      <c r="K117" s="27">
        <f t="shared" si="7"/>
        <v>21664</v>
      </c>
      <c r="L117" s="28">
        <f t="shared" si="9"/>
        <v>3322341950</v>
      </c>
      <c r="M117" s="30">
        <f t="shared" si="10"/>
        <v>19770</v>
      </c>
      <c r="N117" s="31">
        <f t="shared" si="8"/>
        <v>153357.73402880353</v>
      </c>
    </row>
    <row r="118" spans="1:17" x14ac:dyDescent="0.25">
      <c r="A118" s="18">
        <v>40909</v>
      </c>
      <c r="B118" s="19">
        <v>1454</v>
      </c>
      <c r="C118" s="20">
        <v>13716</v>
      </c>
      <c r="D118" s="21">
        <f t="shared" si="6"/>
        <v>7.4889434889434892</v>
      </c>
      <c r="E118" s="20">
        <v>1931</v>
      </c>
      <c r="F118" s="22">
        <f t="shared" si="5"/>
        <v>199052600</v>
      </c>
      <c r="G118" s="23">
        <v>136900</v>
      </c>
      <c r="H118" s="24">
        <v>112337</v>
      </c>
      <c r="I118" s="25">
        <v>104</v>
      </c>
      <c r="J118" s="26">
        <v>0.88</v>
      </c>
      <c r="K118" s="27">
        <f t="shared" si="7"/>
        <v>1454</v>
      </c>
      <c r="L118" s="28">
        <f t="shared" si="9"/>
        <v>199052600</v>
      </c>
      <c r="M118" s="30">
        <f t="shared" si="10"/>
        <v>1931</v>
      </c>
      <c r="N118" s="31">
        <f t="shared" si="8"/>
        <v>136900</v>
      </c>
    </row>
    <row r="119" spans="1:17" x14ac:dyDescent="0.25">
      <c r="A119" s="18">
        <v>40940</v>
      </c>
      <c r="B119" s="19">
        <v>1670</v>
      </c>
      <c r="C119" s="20">
        <v>13869</v>
      </c>
      <c r="D119" s="21">
        <f t="shared" si="6"/>
        <v>7.4109631740659925</v>
      </c>
      <c r="E119" s="20">
        <v>2192</v>
      </c>
      <c r="F119" s="22">
        <f t="shared" si="5"/>
        <v>223342460</v>
      </c>
      <c r="G119" s="23">
        <v>133738</v>
      </c>
      <c r="H119" s="24">
        <v>110972</v>
      </c>
      <c r="I119" s="25">
        <v>108</v>
      </c>
      <c r="J119" s="26">
        <v>0.88800000000000001</v>
      </c>
      <c r="K119" s="27">
        <f t="shared" si="7"/>
        <v>3124</v>
      </c>
      <c r="L119" s="28">
        <f t="shared" si="9"/>
        <v>422395060</v>
      </c>
      <c r="M119" s="30">
        <f t="shared" si="10"/>
        <v>4123</v>
      </c>
      <c r="N119" s="31">
        <f t="shared" si="8"/>
        <v>135209.68629961589</v>
      </c>
    </row>
    <row r="120" spans="1:17" x14ac:dyDescent="0.25">
      <c r="A120" s="18">
        <v>40969</v>
      </c>
      <c r="B120" s="19">
        <v>2167</v>
      </c>
      <c r="C120" s="20">
        <v>14482</v>
      </c>
      <c r="D120" s="21">
        <f t="shared" si="6"/>
        <v>7.5954545454545448</v>
      </c>
      <c r="E120" s="20">
        <v>2661</v>
      </c>
      <c r="F120" s="22">
        <f t="shared" si="5"/>
        <v>309371755</v>
      </c>
      <c r="G120" s="23">
        <v>142765</v>
      </c>
      <c r="H120" s="24">
        <v>119930</v>
      </c>
      <c r="I120" s="25">
        <v>106</v>
      </c>
      <c r="J120" s="26">
        <v>0.89600000000000002</v>
      </c>
      <c r="K120" s="27">
        <f t="shared" si="7"/>
        <v>5291</v>
      </c>
      <c r="L120" s="28">
        <f t="shared" si="9"/>
        <v>731766815</v>
      </c>
      <c r="M120" s="30">
        <f t="shared" si="10"/>
        <v>6784</v>
      </c>
      <c r="N120" s="31">
        <f t="shared" si="8"/>
        <v>138304.06633906634</v>
      </c>
    </row>
    <row r="121" spans="1:17" x14ac:dyDescent="0.25">
      <c r="A121" s="18">
        <v>41000</v>
      </c>
      <c r="B121" s="19">
        <v>2286</v>
      </c>
      <c r="C121" s="20">
        <v>15157</v>
      </c>
      <c r="D121" s="21">
        <f t="shared" si="6"/>
        <v>7.8149007476153649</v>
      </c>
      <c r="E121" s="20">
        <v>2647</v>
      </c>
      <c r="F121" s="22">
        <f t="shared" si="5"/>
        <v>342950292</v>
      </c>
      <c r="G121" s="23">
        <v>150022</v>
      </c>
      <c r="H121" s="24">
        <v>130306</v>
      </c>
      <c r="I121" s="25">
        <v>101</v>
      </c>
      <c r="J121" s="26">
        <v>0.91100000000000003</v>
      </c>
      <c r="K121" s="27">
        <f t="shared" si="7"/>
        <v>7577</v>
      </c>
      <c r="L121" s="28">
        <f t="shared" si="9"/>
        <v>1074717107</v>
      </c>
      <c r="M121" s="30">
        <f t="shared" si="10"/>
        <v>9431</v>
      </c>
      <c r="N121" s="31">
        <f t="shared" si="8"/>
        <v>141839.39646298008</v>
      </c>
    </row>
    <row r="122" spans="1:17" x14ac:dyDescent="0.25">
      <c r="A122" s="18">
        <v>41030</v>
      </c>
      <c r="B122" s="19">
        <v>2776</v>
      </c>
      <c r="C122" s="20">
        <v>15389</v>
      </c>
      <c r="D122" s="21">
        <f t="shared" si="6"/>
        <v>7.6903344021988094</v>
      </c>
      <c r="E122" s="20">
        <v>2712</v>
      </c>
      <c r="F122" s="22">
        <f t="shared" si="5"/>
        <v>440465144</v>
      </c>
      <c r="G122" s="23">
        <v>158669</v>
      </c>
      <c r="H122" s="24">
        <v>139665</v>
      </c>
      <c r="I122" s="25">
        <v>94</v>
      </c>
      <c r="J122" s="26">
        <v>0.92100000000000004</v>
      </c>
      <c r="K122" s="27">
        <f t="shared" si="7"/>
        <v>10353</v>
      </c>
      <c r="L122" s="28">
        <f t="shared" si="9"/>
        <v>1515182251</v>
      </c>
      <c r="M122" s="30">
        <f t="shared" si="10"/>
        <v>12143</v>
      </c>
      <c r="N122" s="31">
        <f t="shared" si="8"/>
        <v>146351.99951704819</v>
      </c>
    </row>
    <row r="123" spans="1:17" x14ac:dyDescent="0.25">
      <c r="A123" s="18">
        <v>41061</v>
      </c>
      <c r="B123" s="19">
        <v>2719</v>
      </c>
      <c r="C123" s="20">
        <v>15312</v>
      </c>
      <c r="D123" s="21">
        <f t="shared" si="6"/>
        <v>7.497307001795332</v>
      </c>
      <c r="E123" s="20">
        <v>2638</v>
      </c>
      <c r="F123" s="22">
        <f t="shared" si="5"/>
        <v>465248090</v>
      </c>
      <c r="G123" s="23">
        <v>171110</v>
      </c>
      <c r="H123" s="24">
        <v>142030</v>
      </c>
      <c r="I123" s="25">
        <v>87</v>
      </c>
      <c r="J123" s="26">
        <v>0.92400000000000004</v>
      </c>
      <c r="K123" s="27">
        <f t="shared" si="7"/>
        <v>13072</v>
      </c>
      <c r="L123" s="28">
        <f t="shared" si="9"/>
        <v>1980430341</v>
      </c>
      <c r="M123" s="30">
        <f t="shared" si="10"/>
        <v>14781</v>
      </c>
      <c r="N123" s="31">
        <f t="shared" si="8"/>
        <v>151501.70907282742</v>
      </c>
    </row>
    <row r="124" spans="1:17" x14ac:dyDescent="0.25">
      <c r="A124" s="18">
        <v>41091</v>
      </c>
      <c r="B124" s="19">
        <v>2694</v>
      </c>
      <c r="C124" s="20">
        <v>15222</v>
      </c>
      <c r="D124" s="21">
        <f t="shared" si="6"/>
        <v>7.2350774349427658</v>
      </c>
      <c r="E124" s="20">
        <v>2456</v>
      </c>
      <c r="F124" s="22">
        <f t="shared" si="5"/>
        <v>437071866</v>
      </c>
      <c r="G124" s="23">
        <v>162239</v>
      </c>
      <c r="H124" s="24">
        <v>141959</v>
      </c>
      <c r="I124" s="25">
        <v>91</v>
      </c>
      <c r="J124" s="26">
        <v>0.92200000000000004</v>
      </c>
      <c r="K124" s="27">
        <f t="shared" si="7"/>
        <v>15766</v>
      </c>
      <c r="L124" s="28">
        <f t="shared" si="9"/>
        <v>2417502207</v>
      </c>
      <c r="M124" s="30">
        <f t="shared" si="10"/>
        <v>17237</v>
      </c>
      <c r="N124" s="31">
        <f t="shared" si="8"/>
        <v>153336.43327413421</v>
      </c>
    </row>
    <row r="125" spans="1:17" x14ac:dyDescent="0.25">
      <c r="A125" s="18">
        <v>41122</v>
      </c>
      <c r="B125" s="19">
        <v>2752</v>
      </c>
      <c r="C125" s="20">
        <v>14975</v>
      </c>
      <c r="D125" s="21">
        <f t="shared" si="6"/>
        <v>6.946269810591418</v>
      </c>
      <c r="E125" s="20">
        <v>2388</v>
      </c>
      <c r="F125" s="22">
        <f t="shared" si="5"/>
        <v>444461760</v>
      </c>
      <c r="G125" s="23">
        <v>161505</v>
      </c>
      <c r="H125" s="24">
        <v>138287</v>
      </c>
      <c r="I125" s="25">
        <v>88</v>
      </c>
      <c r="J125" s="26">
        <v>0.91300000000000003</v>
      </c>
      <c r="K125" s="27">
        <f t="shared" si="7"/>
        <v>18518</v>
      </c>
      <c r="L125" s="28">
        <f t="shared" si="9"/>
        <v>2861963967</v>
      </c>
      <c r="M125" s="30">
        <f t="shared" si="10"/>
        <v>19625</v>
      </c>
      <c r="N125" s="31">
        <f t="shared" si="8"/>
        <v>154550.3816286856</v>
      </c>
    </row>
    <row r="126" spans="1:17" x14ac:dyDescent="0.25">
      <c r="A126" s="18">
        <v>41153</v>
      </c>
      <c r="B126" s="19">
        <v>2099</v>
      </c>
      <c r="C126" s="20">
        <v>14673</v>
      </c>
      <c r="D126" s="21">
        <f t="shared" si="6"/>
        <v>6.757599017500767</v>
      </c>
      <c r="E126" s="20">
        <v>2060</v>
      </c>
      <c r="F126" s="22">
        <f t="shared" si="5"/>
        <v>331495070</v>
      </c>
      <c r="G126" s="23">
        <v>157930</v>
      </c>
      <c r="H126" s="24">
        <v>135009</v>
      </c>
      <c r="I126" s="25">
        <v>87</v>
      </c>
      <c r="J126" s="26">
        <v>0.91400000000000003</v>
      </c>
      <c r="K126" s="27">
        <f t="shared" si="7"/>
        <v>20617</v>
      </c>
      <c r="L126" s="28">
        <f t="shared" si="9"/>
        <v>3193459037</v>
      </c>
      <c r="M126" s="30">
        <f t="shared" si="10"/>
        <v>21685</v>
      </c>
      <c r="N126" s="31">
        <f t="shared" si="8"/>
        <v>154894.45782606586</v>
      </c>
    </row>
    <row r="127" spans="1:17" x14ac:dyDescent="0.25">
      <c r="A127" s="18">
        <v>41183</v>
      </c>
      <c r="B127" s="19">
        <v>2322</v>
      </c>
      <c r="C127" s="20">
        <v>14031</v>
      </c>
      <c r="D127" s="21">
        <f t="shared" si="6"/>
        <v>6.3531808920081501</v>
      </c>
      <c r="E127" s="20">
        <v>2243</v>
      </c>
      <c r="F127" s="22">
        <f t="shared" si="5"/>
        <v>360790038</v>
      </c>
      <c r="G127" s="23">
        <v>155379</v>
      </c>
      <c r="H127" s="24">
        <v>132000</v>
      </c>
      <c r="I127" s="25">
        <v>89</v>
      </c>
      <c r="J127" s="26">
        <v>0.91300000000000003</v>
      </c>
      <c r="K127" s="27">
        <f t="shared" si="7"/>
        <v>22939</v>
      </c>
      <c r="L127" s="28">
        <f t="shared" si="9"/>
        <v>3554249075</v>
      </c>
      <c r="M127" s="30">
        <f t="shared" si="10"/>
        <v>23928</v>
      </c>
      <c r="N127" s="31">
        <f t="shared" si="8"/>
        <v>154943.50560181349</v>
      </c>
      <c r="O127" s="28">
        <v>132000</v>
      </c>
      <c r="P127" s="29">
        <f t="array" aca="1" ref="P127" ca="1">SUM(INDIRECT(ADDRESS(ROW()-MONTH($A127)+1,2)):$B127*INDIRECT(ADDRESS(ROW()-MONTH($A127)+1,9)):I127)/$K127</f>
        <v>94.435764418675618</v>
      </c>
      <c r="Q127" s="32">
        <f t="array" aca="1" ref="Q127" ca="1">SUM(INDIRECT(ADDRESS(ROW()-MONTH($A127)+1,2)):$B127*INDIRECT(ADDRESS(ROW()-MONTH($A127)+1,10)):J127)/$K127</f>
        <v>0.91070343083831029</v>
      </c>
    </row>
    <row r="128" spans="1:17" x14ac:dyDescent="0.25">
      <c r="A128" s="18">
        <v>41214</v>
      </c>
      <c r="B128" s="19">
        <v>2089</v>
      </c>
      <c r="C128" s="20">
        <v>13214</v>
      </c>
      <c r="D128" s="21">
        <f t="shared" si="6"/>
        <v>5.8991071428571429</v>
      </c>
      <c r="E128" s="20">
        <v>1864</v>
      </c>
      <c r="F128" s="22">
        <f t="shared" si="5"/>
        <v>332389146</v>
      </c>
      <c r="G128" s="23">
        <v>159114</v>
      </c>
      <c r="H128" s="24">
        <v>130000</v>
      </c>
      <c r="I128" s="25">
        <v>96</v>
      </c>
      <c r="J128" s="26">
        <v>0.90500000000000003</v>
      </c>
      <c r="K128" s="27">
        <f t="shared" si="7"/>
        <v>25028</v>
      </c>
      <c r="L128" s="28">
        <f t="shared" si="9"/>
        <v>3886638221</v>
      </c>
      <c r="M128" s="30">
        <f t="shared" si="10"/>
        <v>25792</v>
      </c>
      <c r="N128" s="31">
        <f t="shared" si="8"/>
        <v>155291.60224548506</v>
      </c>
      <c r="O128" s="28">
        <v>132000</v>
      </c>
      <c r="P128" s="29">
        <f t="array" aca="1" ref="P128" ca="1">SUM(INDIRECT(ADDRESS(ROW()-MONTH($A128)+1,2)):$B128*INDIRECT(ADDRESS(ROW()-MONTH($A128)+1,9)):I128)/$K128</f>
        <v>94.566325715198971</v>
      </c>
      <c r="Q128" s="32">
        <f t="array" aca="1" ref="Q128" ca="1">SUM(INDIRECT(ADDRESS(ROW()-MONTH($A128)+1,2)):$B128*INDIRECT(ADDRESS(ROW()-MONTH($A128)+1,10)):J128)/$K128</f>
        <v>0.91022738532843228</v>
      </c>
    </row>
    <row r="129" spans="1:17" x14ac:dyDescent="0.25">
      <c r="A129" s="18">
        <v>41244</v>
      </c>
      <c r="B129" s="19">
        <v>2009</v>
      </c>
      <c r="C129" s="20">
        <v>11759</v>
      </c>
      <c r="D129" s="21">
        <f t="shared" si="6"/>
        <v>5.2190701631098122</v>
      </c>
      <c r="E129" s="20">
        <v>1470</v>
      </c>
      <c r="F129" s="22">
        <f t="shared" si="5"/>
        <v>318569139</v>
      </c>
      <c r="G129" s="23">
        <v>158571</v>
      </c>
      <c r="H129" s="24">
        <v>132000</v>
      </c>
      <c r="I129" s="25">
        <v>91</v>
      </c>
      <c r="J129" s="26">
        <v>0.90900000000000003</v>
      </c>
      <c r="K129" s="27">
        <f t="shared" si="7"/>
        <v>27037</v>
      </c>
      <c r="L129" s="28">
        <f t="shared" si="9"/>
        <v>4205207360</v>
      </c>
      <c r="M129" s="30">
        <f t="shared" si="10"/>
        <v>27262</v>
      </c>
      <c r="N129" s="31">
        <f t="shared" si="8"/>
        <v>155535.27980175315</v>
      </c>
      <c r="O129" s="28">
        <v>132000</v>
      </c>
      <c r="P129" s="29">
        <f t="array" aca="1" ref="P129" ca="1">SUM(INDIRECT(ADDRESS(ROW()-MONTH($A129)+1,2)):$B129*INDIRECT(ADDRESS(ROW()-MONTH($A129)+1,9)):I129)/$K129</f>
        <v>94.301327810038103</v>
      </c>
      <c r="Q129" s="32">
        <f t="array" aca="1" ref="Q129" ca="1">SUM(INDIRECT(ADDRESS(ROW()-MONTH($A129)+1,2)):$B129*INDIRECT(ADDRESS(ROW()-MONTH($A129)+1,10)):J129)/$K129</f>
        <v>0.91013618374819705</v>
      </c>
    </row>
    <row r="130" spans="1:17" x14ac:dyDescent="0.25">
      <c r="A130" s="18">
        <v>41275</v>
      </c>
      <c r="B130" s="19">
        <v>1565</v>
      </c>
      <c r="C130" s="20">
        <v>11782</v>
      </c>
      <c r="D130" s="21">
        <f t="shared" si="6"/>
        <v>5.2078974510092824</v>
      </c>
      <c r="E130" s="20">
        <v>2132</v>
      </c>
      <c r="F130" s="22">
        <f t="shared" si="5"/>
        <v>212106015</v>
      </c>
      <c r="G130" s="23">
        <v>135531</v>
      </c>
      <c r="H130" s="24">
        <v>112000</v>
      </c>
      <c r="I130" s="25">
        <v>89</v>
      </c>
      <c r="J130" s="26">
        <v>0.90400000000000003</v>
      </c>
      <c r="K130" s="27">
        <f t="shared" si="7"/>
        <v>1565</v>
      </c>
      <c r="L130" s="28">
        <f t="shared" si="9"/>
        <v>212106015</v>
      </c>
      <c r="M130" s="30">
        <f t="shared" si="10"/>
        <v>2132</v>
      </c>
      <c r="N130" s="31">
        <f t="shared" si="8"/>
        <v>135531</v>
      </c>
      <c r="O130" s="28">
        <v>112000</v>
      </c>
      <c r="P130" s="29">
        <f t="array" aca="1" ref="P130" ca="1">SUM(INDIRECT(ADDRESS(ROW()-MONTH($A130)+1,2)):$B130*INDIRECT(ADDRESS(ROW()-MONTH($A130)+1,9)):I130)/$K130</f>
        <v>89</v>
      </c>
      <c r="Q130" s="32">
        <f t="array" aca="1" ref="Q130" ca="1">SUM(INDIRECT(ADDRESS(ROW()-MONTH($A130)+1,2)):$B130*INDIRECT(ADDRESS(ROW()-MONTH($A130)+1,10)):J130)/$K130</f>
        <v>0.90400000000000003</v>
      </c>
    </row>
    <row r="131" spans="1:17" x14ac:dyDescent="0.25">
      <c r="A131" s="18">
        <v>41306</v>
      </c>
      <c r="B131" s="19">
        <v>1637</v>
      </c>
      <c r="C131" s="20">
        <v>11789</v>
      </c>
      <c r="D131" s="21">
        <f t="shared" si="6"/>
        <v>5.2173335791997042</v>
      </c>
      <c r="E131" s="20">
        <v>2188</v>
      </c>
      <c r="F131" s="22">
        <f t="shared" si="5"/>
        <v>236282943</v>
      </c>
      <c r="G131" s="23">
        <v>144339</v>
      </c>
      <c r="H131" s="24">
        <v>119900</v>
      </c>
      <c r="I131" s="25">
        <v>95</v>
      </c>
      <c r="J131" s="26">
        <v>0.90100000000000002</v>
      </c>
      <c r="K131" s="27">
        <f t="shared" si="7"/>
        <v>3202</v>
      </c>
      <c r="L131" s="28">
        <f t="shared" si="9"/>
        <v>448388958</v>
      </c>
      <c r="M131" s="30">
        <f t="shared" si="10"/>
        <v>4320</v>
      </c>
      <c r="N131" s="31">
        <f t="shared" si="8"/>
        <v>140034.02810743285</v>
      </c>
      <c r="O131" s="28">
        <v>115000</v>
      </c>
      <c r="P131" s="29">
        <f t="array" aca="1" ref="P131" ca="1">SUM(INDIRECT(ADDRESS(ROW()-MONTH($A131)+1,2)):$B131*INDIRECT(ADDRESS(ROW()-MONTH($A131)+1,9)):I131)/$K131</f>
        <v>92.067457838850714</v>
      </c>
      <c r="Q131" s="32">
        <f t="array" aca="1" ref="Q131" ca="1">SUM(INDIRECT(ADDRESS(ROW()-MONTH($A131)+1,2)):$B131*INDIRECT(ADDRESS(ROW()-MONTH($A131)+1,10)):J131)/$K131</f>
        <v>0.90246627108057464</v>
      </c>
    </row>
    <row r="132" spans="1:17" x14ac:dyDescent="0.25">
      <c r="A132" s="18">
        <v>41334</v>
      </c>
      <c r="B132" s="19">
        <v>2370</v>
      </c>
      <c r="C132" s="20">
        <v>11962</v>
      </c>
      <c r="D132" s="21">
        <f t="shared" si="6"/>
        <v>5.2545574346584667</v>
      </c>
      <c r="E132" s="20">
        <v>2678</v>
      </c>
      <c r="F132" s="22">
        <f t="shared" si="5"/>
        <v>359784960</v>
      </c>
      <c r="G132" s="23">
        <v>151808</v>
      </c>
      <c r="H132" s="24">
        <v>128152</v>
      </c>
      <c r="I132" s="25">
        <v>92</v>
      </c>
      <c r="J132" s="26">
        <v>0.91700000000000004</v>
      </c>
      <c r="K132" s="27">
        <f t="shared" si="7"/>
        <v>5572</v>
      </c>
      <c r="L132" s="28">
        <f t="shared" si="9"/>
        <v>808173918</v>
      </c>
      <c r="M132" s="30">
        <f t="shared" si="10"/>
        <v>6998</v>
      </c>
      <c r="N132" s="31">
        <f t="shared" si="8"/>
        <v>145041.98097631012</v>
      </c>
      <c r="O132" s="28">
        <v>120450</v>
      </c>
      <c r="P132" s="29">
        <f t="array" aca="1" ref="P132" ca="1">SUM(INDIRECT(ADDRESS(ROW()-MONTH($A132)+1,2)):$B132*INDIRECT(ADDRESS(ROW()-MONTH($A132)+1,9)):I132)/$K132</f>
        <v>92.038765254845657</v>
      </c>
      <c r="Q132" s="32">
        <f t="array" aca="1" ref="Q132" ca="1">SUM(INDIRECT(ADDRESS(ROW()-MONTH($A132)+1,2)):$B132*INDIRECT(ADDRESS(ROW()-MONTH($A132)+1,10)):J132)/$K132</f>
        <v>0.90864806173725776</v>
      </c>
    </row>
    <row r="133" spans="1:17" x14ac:dyDescent="0.25">
      <c r="A133" s="18">
        <v>41365</v>
      </c>
      <c r="B133" s="19">
        <v>2499</v>
      </c>
      <c r="C133" s="20">
        <v>12353</v>
      </c>
      <c r="D133" s="21">
        <f t="shared" si="6"/>
        <v>5.3843303911953795</v>
      </c>
      <c r="E133" s="20">
        <v>3176</v>
      </c>
      <c r="F133" s="22">
        <f t="shared" si="5"/>
        <v>387652377</v>
      </c>
      <c r="G133" s="23">
        <v>155123</v>
      </c>
      <c r="H133" s="24">
        <v>132000</v>
      </c>
      <c r="I133" s="25">
        <v>86</v>
      </c>
      <c r="J133" s="26">
        <v>0.92700000000000005</v>
      </c>
      <c r="K133" s="27">
        <f t="shared" si="7"/>
        <v>8071</v>
      </c>
      <c r="L133" s="28">
        <f t="shared" si="9"/>
        <v>1195826295</v>
      </c>
      <c r="M133" s="30">
        <f t="shared" si="10"/>
        <v>10174</v>
      </c>
      <c r="N133" s="31">
        <f t="shared" si="8"/>
        <v>148163.33725684549</v>
      </c>
      <c r="O133" s="28">
        <v>125000</v>
      </c>
      <c r="P133" s="29">
        <f t="array" aca="1" ref="P133" ca="1">SUM(INDIRECT(ADDRESS(ROW()-MONTH($A133)+1,2)):$B133*INDIRECT(ADDRESS(ROW()-MONTH($A133)+1,9)):I133)/$K133</f>
        <v>90.169000123900389</v>
      </c>
      <c r="Q133" s="32">
        <f t="array" aca="1" ref="Q133" ca="1">SUM(INDIRECT(ADDRESS(ROW()-MONTH($A133)+1,2)):$B133*INDIRECT(ADDRESS(ROW()-MONTH($A133)+1,10)):J133)/$K133</f>
        <v>0.91433031842398715</v>
      </c>
    </row>
    <row r="134" spans="1:17" x14ac:dyDescent="0.25">
      <c r="A134" s="18">
        <v>41395</v>
      </c>
      <c r="B134" s="19">
        <v>3140</v>
      </c>
      <c r="C134" s="20">
        <v>12988</v>
      </c>
      <c r="D134" s="21">
        <f t="shared" si="6"/>
        <v>5.5872378562466389</v>
      </c>
      <c r="E134" s="20">
        <v>3108</v>
      </c>
      <c r="F134" s="22">
        <f>B134*G134</f>
        <v>557010880</v>
      </c>
      <c r="G134" s="23">
        <v>177392</v>
      </c>
      <c r="H134" s="24">
        <v>150000</v>
      </c>
      <c r="I134" s="25">
        <v>83</v>
      </c>
      <c r="J134" s="26">
        <v>0.94099999999999995</v>
      </c>
      <c r="K134" s="27">
        <f t="shared" si="7"/>
        <v>11211</v>
      </c>
      <c r="L134" s="28">
        <f t="shared" si="9"/>
        <v>1752837175</v>
      </c>
      <c r="M134" s="30">
        <f t="shared" si="10"/>
        <v>13282</v>
      </c>
      <c r="N134" s="31">
        <f t="shared" si="8"/>
        <v>156349.76139505842</v>
      </c>
      <c r="O134" s="28">
        <v>132500</v>
      </c>
      <c r="P134" s="29">
        <f t="array" aca="1" ref="P134" ca="1">SUM(INDIRECT(ADDRESS(ROW()-MONTH($A134)+1,2)):$B134*INDIRECT(ADDRESS(ROW()-MONTH($A134)+1,9)):I134)/$K134</f>
        <v>88.161091784854165</v>
      </c>
      <c r="Q134" s="32">
        <f t="array" aca="1" ref="Q134" ca="1">SUM(INDIRECT(ADDRESS(ROW()-MONTH($A134)+1,2)):$B134*INDIRECT(ADDRESS(ROW()-MONTH($A134)+1,10)):J134)/$K134</f>
        <v>0.92180001783962173</v>
      </c>
    </row>
    <row r="135" spans="1:17" x14ac:dyDescent="0.25">
      <c r="A135" s="18">
        <v>41426</v>
      </c>
      <c r="B135" s="19">
        <v>3010</v>
      </c>
      <c r="C135" s="20">
        <v>13413</v>
      </c>
      <c r="D135" s="21">
        <f t="shared" si="6"/>
        <v>5.7104945717732205</v>
      </c>
      <c r="E135" s="20">
        <v>2823</v>
      </c>
      <c r="F135" s="22">
        <f>B135*G135</f>
        <v>555215570</v>
      </c>
      <c r="G135" s="23">
        <v>184457</v>
      </c>
      <c r="H135" s="24">
        <v>159500</v>
      </c>
      <c r="I135" s="25">
        <v>72</v>
      </c>
      <c r="J135" s="26">
        <v>0.94899999999999995</v>
      </c>
      <c r="K135" s="27">
        <f t="shared" si="7"/>
        <v>14221</v>
      </c>
      <c r="L135" s="28">
        <f>IF(MONTH(A135)=1,F135,F135+L134)</f>
        <v>2308052745</v>
      </c>
      <c r="M135" s="30">
        <f t="shared" si="10"/>
        <v>16105</v>
      </c>
      <c r="N135" s="31">
        <f t="shared" si="8"/>
        <v>162298.90619506364</v>
      </c>
      <c r="O135" s="28">
        <v>138000</v>
      </c>
      <c r="P135" s="29">
        <f t="array" aca="1" ref="P135" ca="1">SUM(INDIRECT(ADDRESS(ROW()-MONTH($A135)+1,2)):$B135*INDIRECT(ADDRESS(ROW()-MONTH($A135)+1,9)):I135)/$K135</f>
        <v>84.740454257787775</v>
      </c>
      <c r="Q135" s="32">
        <f t="array" aca="1" ref="Q135" ca="1">SUM(INDIRECT(ADDRESS(ROW()-MONTH($A135)+1,2)):$B135*INDIRECT(ADDRESS(ROW()-MONTH($A135)+1,10)):J135)/$K135</f>
        <v>0.92755713381618721</v>
      </c>
    </row>
    <row r="136" spans="1:17" x14ac:dyDescent="0.25">
      <c r="A136" s="18">
        <v>41456</v>
      </c>
      <c r="B136" s="19">
        <v>3130</v>
      </c>
      <c r="C136" s="20">
        <v>13548</v>
      </c>
      <c r="D136" s="21">
        <f t="shared" si="6"/>
        <v>5.6801062120047519</v>
      </c>
      <c r="E136" s="20">
        <v>2871</v>
      </c>
      <c r="F136" s="22">
        <f>B136*G136</f>
        <v>572298590</v>
      </c>
      <c r="G136" s="23">
        <v>182843</v>
      </c>
      <c r="H136" s="24">
        <v>158000</v>
      </c>
      <c r="I136" s="25">
        <v>78</v>
      </c>
      <c r="J136" s="26">
        <v>0.94599999999999995</v>
      </c>
      <c r="K136" s="27">
        <f t="shared" si="7"/>
        <v>17351</v>
      </c>
      <c r="L136" s="28">
        <f>IF(MONTH(A136)=1,F136,F136+L135)</f>
        <v>2880351335</v>
      </c>
      <c r="M136" s="30">
        <f t="shared" si="10"/>
        <v>18976</v>
      </c>
      <c r="N136" s="31">
        <f t="shared" si="8"/>
        <v>166004.91816033659</v>
      </c>
      <c r="O136" s="28">
        <v>141000</v>
      </c>
      <c r="P136" s="29">
        <f t="array" aca="1" ref="P136" ca="1">SUM(INDIRECT(ADDRESS(ROW()-MONTH($A136)+1,2)):$B136*INDIRECT(ADDRESS(ROW()-MONTH($A136)+1,9)):I136)/$K136</f>
        <v>83.524523082243093</v>
      </c>
      <c r="Q136" s="32">
        <f t="array" aca="1" ref="Q136" ca="1">SUM(INDIRECT(ADDRESS(ROW()-MONTH($A136)+1,2)):$B136*INDIRECT(ADDRESS(ROW()-MONTH($A136)+1,10)):J136)/$K136</f>
        <v>0.93088409889919876</v>
      </c>
    </row>
    <row r="137" spans="1:17" x14ac:dyDescent="0.25">
      <c r="A137" s="18">
        <v>41487</v>
      </c>
      <c r="B137" s="19">
        <v>3027</v>
      </c>
      <c r="C137" s="20">
        <v>13566</v>
      </c>
      <c r="D137" s="21">
        <f t="shared" si="6"/>
        <v>5.6335259715541399</v>
      </c>
      <c r="E137" s="20">
        <v>2608</v>
      </c>
      <c r="F137" s="22">
        <f t="shared" si="5"/>
        <v>537764712</v>
      </c>
      <c r="G137" s="23">
        <v>177656</v>
      </c>
      <c r="H137" s="24">
        <v>149900</v>
      </c>
      <c r="I137" s="25">
        <v>75</v>
      </c>
      <c r="J137" s="26">
        <v>0.93700000000000006</v>
      </c>
      <c r="K137" s="27">
        <f t="shared" si="7"/>
        <v>20378</v>
      </c>
      <c r="L137" s="28">
        <f t="shared" si="9"/>
        <v>3418116047</v>
      </c>
      <c r="M137" s="30">
        <f t="shared" si="10"/>
        <v>21584</v>
      </c>
      <c r="N137" s="31">
        <f t="shared" si="8"/>
        <v>167735.59951908921</v>
      </c>
      <c r="O137" s="28">
        <v>142500</v>
      </c>
      <c r="P137" s="29">
        <f t="array" aca="1" ref="P137" ca="1">SUM(INDIRECT(ADDRESS(ROW()-MONTH($A137)+1,2)):$B137*INDIRECT(ADDRESS(ROW()-MONTH($A137)+1,9)):I137)/$K137</f>
        <v>82.258268721169884</v>
      </c>
      <c r="Q137" s="32">
        <f t="array" aca="1" ref="Q137" ca="1">SUM(INDIRECT(ADDRESS(ROW()-MONTH($A137)+1,2)):$B137*INDIRECT(ADDRESS(ROW()-MONTH($A137)+1,10)):J137)/$K137</f>
        <v>0.93179257041907937</v>
      </c>
    </row>
    <row r="138" spans="1:17" x14ac:dyDescent="0.25">
      <c r="A138" s="18">
        <v>41518</v>
      </c>
      <c r="B138" s="19">
        <v>2571</v>
      </c>
      <c r="C138" s="20">
        <v>13470</v>
      </c>
      <c r="D138" s="21">
        <f t="shared" si="6"/>
        <v>5.5037624706322994</v>
      </c>
      <c r="E138" s="20">
        <v>2227</v>
      </c>
      <c r="F138" s="22">
        <f>B138*G138</f>
        <v>440551134</v>
      </c>
      <c r="G138" s="23">
        <v>171354</v>
      </c>
      <c r="H138" s="24">
        <v>145000</v>
      </c>
      <c r="I138" s="25">
        <v>75</v>
      </c>
      <c r="J138" s="26">
        <v>0.93200000000000005</v>
      </c>
      <c r="K138" s="27">
        <f t="shared" si="7"/>
        <v>22949</v>
      </c>
      <c r="L138" s="28">
        <f t="shared" si="9"/>
        <v>3858667181</v>
      </c>
      <c r="M138" s="30">
        <f t="shared" si="10"/>
        <v>23811</v>
      </c>
      <c r="N138" s="31">
        <f t="shared" si="8"/>
        <v>168140.97263497321</v>
      </c>
      <c r="O138" s="28">
        <v>142500</v>
      </c>
      <c r="P138" s="29">
        <f t="array" aca="1" ref="P138" ca="1">SUM(INDIRECT(ADDRESS(ROW()-MONTH($A138)+1,2)):$B138*INDIRECT(ADDRESS(ROW()-MONTH($A138)+1,9)):I138)/$K138</f>
        <v>81.445117434310859</v>
      </c>
      <c r="Q138" s="32">
        <f t="array" aca="1" ref="Q138" ca="1">SUM(INDIRECT(ADDRESS(ROW()-MONTH($A138)+1,2)):$B138*INDIRECT(ADDRESS(ROW()-MONTH($A138)+1,10)):J138)/$K138</f>
        <v>0.93181580896771088</v>
      </c>
    </row>
    <row r="139" spans="1:17" x14ac:dyDescent="0.25">
      <c r="A139" s="18">
        <v>41548</v>
      </c>
      <c r="B139" s="19">
        <v>2377</v>
      </c>
      <c r="C139" s="20">
        <v>13112</v>
      </c>
      <c r="D139" s="21">
        <f t="shared" si="6"/>
        <v>5.3474714518760198</v>
      </c>
      <c r="E139" s="20">
        <v>2152</v>
      </c>
      <c r="F139" s="22">
        <f>B139*G139</f>
        <v>395715829</v>
      </c>
      <c r="G139" s="23">
        <v>166477</v>
      </c>
      <c r="H139" s="24">
        <v>140000</v>
      </c>
      <c r="I139" s="25">
        <v>76</v>
      </c>
      <c r="J139" s="26">
        <v>0.92500000000000004</v>
      </c>
      <c r="K139" s="27">
        <f t="shared" si="7"/>
        <v>25326</v>
      </c>
      <c r="L139" s="28">
        <f t="shared" si="9"/>
        <v>4254383010</v>
      </c>
      <c r="M139" s="30">
        <f t="shared" si="10"/>
        <v>25963</v>
      </c>
      <c r="N139" s="31">
        <f t="shared" si="8"/>
        <v>167984.79862591802</v>
      </c>
      <c r="O139" s="28">
        <v>142500</v>
      </c>
      <c r="P139" s="29">
        <f t="array" aca="1" ref="P139" ca="1">SUM(INDIRECT(ADDRESS(ROW()-MONTH($A139)+1,2)):$B139*INDIRECT(ADDRESS(ROW()-MONTH($A139)+1,9)):I139)/$K139</f>
        <v>80.934059859432992</v>
      </c>
      <c r="Q139" s="32">
        <f t="array" aca="1" ref="Q139" ca="1">SUM(INDIRECT(ADDRESS(ROW()-MONTH($A139)+1,2)):$B139*INDIRECT(ADDRESS(ROW()-MONTH($A139)+1,10)):J139)/$K139</f>
        <v>0.93117610360893932</v>
      </c>
    </row>
    <row r="140" spans="1:17" x14ac:dyDescent="0.25">
      <c r="A140" s="18">
        <v>41579</v>
      </c>
      <c r="B140" s="19">
        <v>1999</v>
      </c>
      <c r="C140" s="20">
        <v>12429</v>
      </c>
      <c r="D140" s="21">
        <f t="shared" si="6"/>
        <v>5.0844753528328903</v>
      </c>
      <c r="E140" s="20">
        <v>1752</v>
      </c>
      <c r="F140" s="22">
        <f>B140*G140</f>
        <v>337383224</v>
      </c>
      <c r="G140" s="23">
        <v>168776</v>
      </c>
      <c r="H140" s="24">
        <v>139000</v>
      </c>
      <c r="I140" s="25">
        <v>82</v>
      </c>
      <c r="J140" s="26">
        <v>0.92600000000000005</v>
      </c>
      <c r="K140" s="27">
        <f t="shared" si="7"/>
        <v>27325</v>
      </c>
      <c r="L140" s="28">
        <f t="shared" si="9"/>
        <v>4591766234</v>
      </c>
      <c r="M140" s="30">
        <f t="shared" si="10"/>
        <v>27715</v>
      </c>
      <c r="N140" s="31">
        <f t="shared" si="8"/>
        <v>168042.68010978957</v>
      </c>
      <c r="O140" s="28">
        <v>142000</v>
      </c>
      <c r="P140" s="29">
        <f t="array" aca="1" ref="P140" ca="1">SUM(INDIRECT(ADDRESS(ROW()-MONTH($A140)+1,2)):$B140*INDIRECT(ADDRESS(ROW()-MONTH($A140)+1,9)):I140)/$K140</f>
        <v>81.012040256175666</v>
      </c>
      <c r="Q140" s="32">
        <f t="array" aca="1" ref="Q140" ca="1">SUM(INDIRECT(ADDRESS(ROW()-MONTH($A140)+1,2)):$B140*INDIRECT(ADDRESS(ROW()-MONTH($A140)+1,10)):J140)/$K140</f>
        <v>0.9307974382433668</v>
      </c>
    </row>
    <row r="141" spans="1:17" x14ac:dyDescent="0.25">
      <c r="A141" s="18">
        <v>41609</v>
      </c>
      <c r="B141" s="19">
        <v>2074</v>
      </c>
      <c r="C141" s="20">
        <v>10969</v>
      </c>
      <c r="D141" s="21">
        <f t="shared" si="6"/>
        <v>4.4772951460934047</v>
      </c>
      <c r="E141" s="20">
        <v>1444</v>
      </c>
      <c r="F141" s="22">
        <f t="shared" ref="F141:F219" si="11">B141*G141</f>
        <v>357485010</v>
      </c>
      <c r="G141" s="23">
        <v>172365</v>
      </c>
      <c r="H141" s="24">
        <v>139350</v>
      </c>
      <c r="I141" s="25">
        <v>82</v>
      </c>
      <c r="J141" s="26">
        <v>0.91900000000000004</v>
      </c>
      <c r="K141" s="27">
        <f t="shared" si="7"/>
        <v>29399</v>
      </c>
      <c r="L141" s="28">
        <f t="shared" si="9"/>
        <v>4949251244</v>
      </c>
      <c r="M141" s="30">
        <f t="shared" si="10"/>
        <v>29159</v>
      </c>
      <c r="N141" s="31">
        <f t="shared" si="8"/>
        <v>168347.60515663799</v>
      </c>
      <c r="O141" s="28">
        <v>142000</v>
      </c>
      <c r="P141" s="29">
        <f t="array" aca="1" ref="P141" ca="1">SUM(INDIRECT(ADDRESS(ROW()-MONTH($A141)+1,2)):$B141*INDIRECT(ADDRESS(ROW()-MONTH($A141)+1,9)):I141)/$K141</f>
        <v>81.081737474063743</v>
      </c>
      <c r="Q141" s="32">
        <f t="array" aca="1" ref="Q141" ca="1">SUM(INDIRECT(ADDRESS(ROW()-MONTH($A141)+1,2)):$B141*INDIRECT(ADDRESS(ROW()-MONTH($A141)+1,10)):J141)/$K141</f>
        <v>0.92996516888329528</v>
      </c>
    </row>
    <row r="142" spans="1:17" x14ac:dyDescent="0.25">
      <c r="A142" s="18">
        <v>41640</v>
      </c>
      <c r="B142" s="19">
        <v>1576</v>
      </c>
      <c r="C142" s="20">
        <v>10766</v>
      </c>
      <c r="D142" s="21">
        <f t="shared" si="6"/>
        <v>4.392791567494049</v>
      </c>
      <c r="E142" s="20">
        <v>2027</v>
      </c>
      <c r="F142" s="22">
        <f t="shared" si="11"/>
        <v>247132560</v>
      </c>
      <c r="G142" s="23">
        <v>156810</v>
      </c>
      <c r="H142" s="24">
        <v>132000</v>
      </c>
      <c r="I142" s="25">
        <v>88</v>
      </c>
      <c r="J142" s="26">
        <v>0.91800000000000004</v>
      </c>
      <c r="K142" s="27">
        <f t="shared" si="7"/>
        <v>1576</v>
      </c>
      <c r="L142" s="28">
        <f t="shared" si="9"/>
        <v>247132560</v>
      </c>
      <c r="M142" s="30">
        <f t="shared" si="10"/>
        <v>2027</v>
      </c>
      <c r="N142" s="31">
        <f t="shared" si="8"/>
        <v>156810</v>
      </c>
      <c r="O142" s="28">
        <v>132000</v>
      </c>
      <c r="P142" s="29">
        <f t="array" aca="1" ref="P142" ca="1">SUM(INDIRECT(ADDRESS(ROW()-MONTH($A142)+1,2)):$B142*INDIRECT(ADDRESS(ROW()-MONTH($A142)+1,9)):I142)/$K142</f>
        <v>88</v>
      </c>
      <c r="Q142" s="32">
        <f t="array" aca="1" ref="Q142" ca="1">SUM(INDIRECT(ADDRESS(ROW()-MONTH($A142)+1,2)):$B142*INDIRECT(ADDRESS(ROW()-MONTH($A142)+1,10)):J142)/$K142</f>
        <v>0.91800000000000004</v>
      </c>
    </row>
    <row r="143" spans="1:17" x14ac:dyDescent="0.25">
      <c r="A143" s="18">
        <v>41671</v>
      </c>
      <c r="B143" s="19">
        <v>1663</v>
      </c>
      <c r="C143" s="20">
        <v>10734</v>
      </c>
      <c r="D143" s="21">
        <f t="shared" si="6"/>
        <v>4.3758662861801874</v>
      </c>
      <c r="E143" s="20">
        <v>2049</v>
      </c>
      <c r="F143" s="22">
        <f t="shared" si="11"/>
        <v>251734962</v>
      </c>
      <c r="G143" s="23">
        <v>151374</v>
      </c>
      <c r="H143" s="24">
        <v>128000</v>
      </c>
      <c r="I143" s="25">
        <v>91</v>
      </c>
      <c r="J143" s="26">
        <v>0.91200000000000003</v>
      </c>
      <c r="K143" s="27">
        <f t="shared" si="7"/>
        <v>3239</v>
      </c>
      <c r="L143" s="28">
        <f t="shared" si="9"/>
        <v>498867522</v>
      </c>
      <c r="M143" s="30">
        <f t="shared" si="10"/>
        <v>4076</v>
      </c>
      <c r="N143" s="31">
        <f t="shared" si="8"/>
        <v>154018.99413399198</v>
      </c>
      <c r="O143" s="28">
        <v>129000</v>
      </c>
      <c r="P143" s="29">
        <f t="array" aca="1" ref="P143" ca="1">SUM(INDIRECT(ADDRESS(ROW()-MONTH($A143)+1,2)):$B143*INDIRECT(ADDRESS(ROW()-MONTH($A143)+1,9)):I143)/$K143</f>
        <v>89.540290213028712</v>
      </c>
      <c r="Q143" s="32">
        <f t="array" aca="1" ref="Q143" ca="1">SUM(INDIRECT(ADDRESS(ROW()-MONTH($A143)+1,2)):$B143*INDIRECT(ADDRESS(ROW()-MONTH($A143)+1,10)):J143)/$K143</f>
        <v>0.91491941957394252</v>
      </c>
    </row>
    <row r="144" spans="1:17" x14ac:dyDescent="0.25">
      <c r="A144" s="18">
        <v>41699</v>
      </c>
      <c r="B144" s="19">
        <v>2123</v>
      </c>
      <c r="C144" s="20">
        <v>11184</v>
      </c>
      <c r="D144" s="21">
        <f t="shared" si="6"/>
        <v>4.5978964678474767</v>
      </c>
      <c r="E144" s="20">
        <v>2889</v>
      </c>
      <c r="F144" s="22">
        <f t="shared" si="11"/>
        <v>339582342</v>
      </c>
      <c r="G144" s="23">
        <v>159954</v>
      </c>
      <c r="H144" s="24">
        <v>135000</v>
      </c>
      <c r="I144" s="25">
        <v>88</v>
      </c>
      <c r="J144" s="26">
        <v>0.92700000000000005</v>
      </c>
      <c r="K144" s="27">
        <f t="shared" si="7"/>
        <v>5362</v>
      </c>
      <c r="L144" s="28">
        <f t="shared" si="9"/>
        <v>838449864</v>
      </c>
      <c r="M144" s="30">
        <f t="shared" si="10"/>
        <v>6965</v>
      </c>
      <c r="N144" s="31">
        <f t="shared" si="8"/>
        <v>156368.86684073106</v>
      </c>
      <c r="O144" s="28">
        <v>131500</v>
      </c>
      <c r="P144" s="29">
        <f t="array" aca="1" ref="P144" ca="1">SUM(INDIRECT(ADDRESS(ROW()-MONTH($A144)+1,2)):$B144*INDIRECT(ADDRESS(ROW()-MONTH($A144)+1,9)):I144)/$K144</f>
        <v>88.930436404326741</v>
      </c>
      <c r="Q144" s="32">
        <f t="array" aca="1" ref="Q144" ca="1">SUM(INDIRECT(ADDRESS(ROW()-MONTH($A144)+1,2)):$B144*INDIRECT(ADDRESS(ROW()-MONTH($A144)+1,10)):J144)/$K144</f>
        <v>0.91970253636702715</v>
      </c>
    </row>
    <row r="145" spans="1:17" x14ac:dyDescent="0.25">
      <c r="A145" s="18">
        <v>41730</v>
      </c>
      <c r="B145" s="19">
        <v>2520</v>
      </c>
      <c r="C145" s="20">
        <v>11909</v>
      </c>
      <c r="D145" s="21">
        <f t="shared" si="6"/>
        <v>4.8924340979116741</v>
      </c>
      <c r="E145" s="20">
        <v>3143</v>
      </c>
      <c r="F145" s="22">
        <f t="shared" si="11"/>
        <v>441756000</v>
      </c>
      <c r="G145" s="23">
        <v>175300</v>
      </c>
      <c r="H145" s="24">
        <v>147500</v>
      </c>
      <c r="I145" s="25">
        <v>77</v>
      </c>
      <c r="J145" s="26">
        <v>0.94099999999999995</v>
      </c>
      <c r="K145" s="27">
        <f t="shared" si="7"/>
        <v>7882</v>
      </c>
      <c r="L145" s="28">
        <f t="shared" si="9"/>
        <v>1280205864</v>
      </c>
      <c r="M145" s="30">
        <f t="shared" si="10"/>
        <v>10108</v>
      </c>
      <c r="N145" s="31">
        <f t="shared" si="8"/>
        <v>162421.44937833038</v>
      </c>
      <c r="O145" s="28">
        <v>136900</v>
      </c>
      <c r="P145" s="29">
        <f t="array" aca="1" ref="P145" ca="1">SUM(INDIRECT(ADDRESS(ROW()-MONTH($A145)+1,2)):$B145*INDIRECT(ADDRESS(ROW()-MONTH($A145)+1,9)):I145)/$K145</f>
        <v>85.116087287490487</v>
      </c>
      <c r="Q145" s="32">
        <f t="array" aca="1" ref="Q145" ca="1">SUM(INDIRECT(ADDRESS(ROW()-MONTH($A145)+1,2)):$B145*INDIRECT(ADDRESS(ROW()-MONTH($A145)+1,10)):J145)/$K145</f>
        <v>0.9265116721644252</v>
      </c>
    </row>
    <row r="146" spans="1:17" x14ac:dyDescent="0.25">
      <c r="A146" s="18">
        <v>41760</v>
      </c>
      <c r="B146" s="19">
        <v>3160</v>
      </c>
      <c r="C146" s="20">
        <v>12326</v>
      </c>
      <c r="D146" s="21">
        <f t="shared" si="6"/>
        <v>5.060280533698255</v>
      </c>
      <c r="E146" s="20">
        <v>3253</v>
      </c>
      <c r="F146" s="22">
        <f t="shared" si="11"/>
        <v>578068280</v>
      </c>
      <c r="G146" s="23">
        <v>182933</v>
      </c>
      <c r="H146" s="24">
        <v>155000</v>
      </c>
      <c r="I146" s="25">
        <v>77</v>
      </c>
      <c r="J146" s="26">
        <v>0.94299999999999995</v>
      </c>
      <c r="K146" s="27">
        <f t="shared" si="7"/>
        <v>11042</v>
      </c>
      <c r="L146" s="28">
        <f t="shared" si="9"/>
        <v>1858274144</v>
      </c>
      <c r="M146" s="30">
        <f t="shared" si="10"/>
        <v>13361</v>
      </c>
      <c r="N146" s="31">
        <f t="shared" si="8"/>
        <v>168291.44575258106</v>
      </c>
      <c r="O146" s="28">
        <v>142000</v>
      </c>
      <c r="P146" s="29">
        <f t="array" aca="1" ref="P146" ca="1">SUM(INDIRECT(ADDRESS(ROW()-MONTH($A146)+1,2)):$B146*INDIRECT(ADDRESS(ROW()-MONTH($A146)+1,9)):I146)/$K146</f>
        <v>82.793425104147801</v>
      </c>
      <c r="Q146" s="32">
        <f t="array" aca="1" ref="Q146" ca="1">SUM(INDIRECT(ADDRESS(ROW()-MONTH($A146)+1,2)):$B146*INDIRECT(ADDRESS(ROW()-MONTH($A146)+1,10)):J146)/$K146</f>
        <v>0.93123030248143435</v>
      </c>
    </row>
    <row r="147" spans="1:17" x14ac:dyDescent="0.25">
      <c r="A147" s="18">
        <v>41791</v>
      </c>
      <c r="B147" s="19">
        <v>3284</v>
      </c>
      <c r="C147" s="20">
        <v>12322</v>
      </c>
      <c r="D147" s="21">
        <f t="shared" si="6"/>
        <v>5.011659436008677</v>
      </c>
      <c r="E147" s="20">
        <v>3007</v>
      </c>
      <c r="F147" s="22">
        <f t="shared" si="11"/>
        <v>617956848</v>
      </c>
      <c r="G147" s="23">
        <v>188172</v>
      </c>
      <c r="H147" s="24">
        <v>160000</v>
      </c>
      <c r="I147" s="25">
        <v>70</v>
      </c>
      <c r="J147" s="26">
        <v>0.94599999999999995</v>
      </c>
      <c r="K147" s="27">
        <f t="shared" si="7"/>
        <v>14326</v>
      </c>
      <c r="L147" s="28">
        <f t="shared" si="9"/>
        <v>2476230992</v>
      </c>
      <c r="M147" s="30">
        <f t="shared" si="10"/>
        <v>16368</v>
      </c>
      <c r="N147" s="31">
        <f t="shared" si="8"/>
        <v>172848.73600446741</v>
      </c>
      <c r="O147" s="28">
        <v>147000</v>
      </c>
      <c r="P147" s="29">
        <f t="array" aca="1" ref="P147" ca="1">SUM(INDIRECT(ADDRESS(ROW()-MONTH($A147)+1,2)):$B147*INDIRECT(ADDRESS(ROW()-MONTH($A147)+1,9)):I147)/$K147</f>
        <v>79.860742705570289</v>
      </c>
      <c r="Q147" s="32">
        <f t="array" aca="1" ref="Q147" ca="1">SUM(INDIRECT(ADDRESS(ROW()-MONTH($A147)+1,2)):$B147*INDIRECT(ADDRESS(ROW()-MONTH($A147)+1,10)):J147)/$K147</f>
        <v>0.93461601284378037</v>
      </c>
    </row>
    <row r="148" spans="1:17" x14ac:dyDescent="0.25">
      <c r="A148" s="18">
        <v>41821</v>
      </c>
      <c r="B148" s="19">
        <v>3103</v>
      </c>
      <c r="C148" s="20">
        <v>12506</v>
      </c>
      <c r="D148" s="21">
        <f t="shared" si="6"/>
        <v>5.091155816399227</v>
      </c>
      <c r="E148" s="20">
        <v>2747</v>
      </c>
      <c r="F148" s="22">
        <f t="shared" si="11"/>
        <v>589532764</v>
      </c>
      <c r="G148" s="23">
        <v>189988</v>
      </c>
      <c r="H148" s="24">
        <v>160000</v>
      </c>
      <c r="I148" s="25">
        <v>69</v>
      </c>
      <c r="J148" s="26">
        <v>0.94399999999999995</v>
      </c>
      <c r="K148" s="27">
        <f t="shared" si="7"/>
        <v>17429</v>
      </c>
      <c r="L148" s="28">
        <f t="shared" si="9"/>
        <v>3065763756</v>
      </c>
      <c r="M148" s="30">
        <f t="shared" si="10"/>
        <v>19115</v>
      </c>
      <c r="N148" s="31">
        <f t="shared" si="8"/>
        <v>175900.15238969534</v>
      </c>
      <c r="O148" s="28">
        <v>149900</v>
      </c>
      <c r="P148" s="29">
        <f t="array" aca="1" ref="P148" ca="1">SUM(INDIRECT(ADDRESS(ROW()-MONTH($A148)+1,2)):$B148*INDIRECT(ADDRESS(ROW()-MONTH($A148)+1,9)):I148)/$K148</f>
        <v>77.927132939353953</v>
      </c>
      <c r="Q148" s="32">
        <f t="array" aca="1" ref="Q148" ca="1">SUM(INDIRECT(ADDRESS(ROW()-MONTH($A148)+1,2)):$B148*INDIRECT(ADDRESS(ROW()-MONTH($A148)+1,10)):J148)/$K148</f>
        <v>0.93628670606460485</v>
      </c>
    </row>
    <row r="149" spans="1:17" x14ac:dyDescent="0.25">
      <c r="A149" s="18">
        <v>41852</v>
      </c>
      <c r="B149" s="19">
        <v>2841</v>
      </c>
      <c r="C149" s="20">
        <v>12367</v>
      </c>
      <c r="D149" s="21">
        <f t="shared" si="6"/>
        <v>5.066539209996245</v>
      </c>
      <c r="E149" s="20">
        <v>2565</v>
      </c>
      <c r="F149" s="22">
        <f t="shared" si="11"/>
        <v>526908906</v>
      </c>
      <c r="G149" s="23">
        <v>185466</v>
      </c>
      <c r="H149" s="24">
        <v>155000</v>
      </c>
      <c r="I149" s="25">
        <v>74</v>
      </c>
      <c r="J149" s="26">
        <v>0.93799999999999994</v>
      </c>
      <c r="K149" s="27">
        <f t="shared" si="7"/>
        <v>20270</v>
      </c>
      <c r="L149" s="28">
        <f t="shared" si="9"/>
        <v>3592672662</v>
      </c>
      <c r="M149" s="30">
        <f t="shared" si="10"/>
        <v>21680</v>
      </c>
      <c r="N149" s="31">
        <f t="shared" si="8"/>
        <v>177240.88120374939</v>
      </c>
      <c r="O149" s="28">
        <v>150000</v>
      </c>
      <c r="P149" s="29">
        <f t="array" aca="1" ref="P149" ca="1">SUM(INDIRECT(ADDRESS(ROW()-MONTH($A149)+1,2)):$B149*INDIRECT(ADDRESS(ROW()-MONTH($A149)+1,9)):I149)/$K149</f>
        <v>77.376714356191414</v>
      </c>
      <c r="Q149" s="32">
        <f t="array" aca="1" ref="Q149" ca="1">SUM(INDIRECT(ADDRESS(ROW()-MONTH($A149)+1,2)):$B149*INDIRECT(ADDRESS(ROW()-MONTH($A149)+1,10)):J149)/$K149</f>
        <v>0.93652683769116907</v>
      </c>
    </row>
    <row r="150" spans="1:17" x14ac:dyDescent="0.25">
      <c r="A150" s="18">
        <v>41883</v>
      </c>
      <c r="B150" s="19">
        <v>2494</v>
      </c>
      <c r="C150" s="20">
        <v>12168</v>
      </c>
      <c r="D150" s="21">
        <f t="shared" ref="D150:D213" si="12">C150/AVERAGE(B139:B150)</f>
        <v>4.9981515711645104</v>
      </c>
      <c r="E150" s="20">
        <v>2273</v>
      </c>
      <c r="F150" s="22">
        <f t="shared" si="11"/>
        <v>442597710</v>
      </c>
      <c r="G150" s="23">
        <v>177465</v>
      </c>
      <c r="H150" s="24">
        <v>150000</v>
      </c>
      <c r="I150" s="25">
        <v>73</v>
      </c>
      <c r="J150" s="26">
        <v>0.93400000000000005</v>
      </c>
      <c r="K150" s="27">
        <f t="shared" ref="K150:K213" si="13">IF(MONTH(A150)=1,B150,K149+B150)</f>
        <v>22764</v>
      </c>
      <c r="L150" s="28">
        <f t="shared" si="9"/>
        <v>4035270372</v>
      </c>
      <c r="M150" s="30">
        <f t="shared" si="10"/>
        <v>23953</v>
      </c>
      <c r="N150" s="31">
        <f t="shared" ref="N150:N213" si="14">L150/K150</f>
        <v>177265.43542435425</v>
      </c>
      <c r="O150" s="28">
        <v>150000</v>
      </c>
      <c r="P150" s="29">
        <f t="array" aca="1" ref="P150" ca="1">SUM(INDIRECT(ADDRESS(ROW()-MONTH($A150)+1,2)):$B150*INDIRECT(ADDRESS(ROW()-MONTH($A150)+1,9)):I150)/$K150</f>
        <v>76.897206114918291</v>
      </c>
      <c r="Q150" s="32">
        <f t="array" aca="1" ref="Q150" ca="1">SUM(INDIRECT(ADDRESS(ROW()-MONTH($A150)+1,2)):$B150*INDIRECT(ADDRESS(ROW()-MONTH($A150)+1,10)):J150)/$K150</f>
        <v>0.93624999999999992</v>
      </c>
    </row>
    <row r="151" spans="1:17" x14ac:dyDescent="0.25">
      <c r="A151" s="18">
        <v>41913</v>
      </c>
      <c r="B151" s="19">
        <v>2602</v>
      </c>
      <c r="C151" s="20">
        <v>11721</v>
      </c>
      <c r="D151" s="21">
        <f t="shared" si="12"/>
        <v>4.7777438092326507</v>
      </c>
      <c r="E151" s="20">
        <v>2163</v>
      </c>
      <c r="F151" s="22">
        <f t="shared" si="11"/>
        <v>450481658</v>
      </c>
      <c r="G151" s="23">
        <v>173129</v>
      </c>
      <c r="H151" s="24">
        <v>145000</v>
      </c>
      <c r="I151" s="25">
        <v>78</v>
      </c>
      <c r="J151" s="26">
        <v>0.93</v>
      </c>
      <c r="K151" s="27">
        <f t="shared" si="13"/>
        <v>25366</v>
      </c>
      <c r="L151" s="28">
        <f>IF(MONTH(A151)=1,F151,F151+L150)</f>
        <v>4485752030</v>
      </c>
      <c r="M151" s="30">
        <f t="shared" si="10"/>
        <v>26116</v>
      </c>
      <c r="N151" s="31">
        <f t="shared" si="14"/>
        <v>176841.12709926674</v>
      </c>
      <c r="O151" s="28">
        <v>150000</v>
      </c>
      <c r="P151" s="29">
        <f t="array" aca="1" ref="P151" ca="1">SUM(INDIRECT(ADDRESS(ROW()-MONTH($A151)+1,2)):$B151*INDIRECT(ADDRESS(ROW()-MONTH($A151)+1,9)):I151)/$K151</f>
        <v>77.010328786564699</v>
      </c>
      <c r="Q151" s="32">
        <f t="array" aca="1" ref="Q151" ca="1">SUM(INDIRECT(ADDRESS(ROW()-MONTH($A151)+1,2)):$B151*INDIRECT(ADDRESS(ROW()-MONTH($A151)+1,10)):J151)/$K151</f>
        <v>0.93560888591027358</v>
      </c>
    </row>
    <row r="152" spans="1:17" x14ac:dyDescent="0.25">
      <c r="A152" s="18">
        <v>41944</v>
      </c>
      <c r="B152" s="19">
        <v>1983</v>
      </c>
      <c r="C152" s="20">
        <v>10754</v>
      </c>
      <c r="D152" s="21">
        <f t="shared" si="12"/>
        <v>4.385956564592326</v>
      </c>
      <c r="E152" s="20">
        <v>1854</v>
      </c>
      <c r="F152" s="22">
        <f t="shared" si="11"/>
        <v>350663805</v>
      </c>
      <c r="G152" s="23">
        <v>176835</v>
      </c>
      <c r="H152" s="24">
        <v>146000</v>
      </c>
      <c r="I152" s="25">
        <v>75</v>
      </c>
      <c r="J152" s="26">
        <v>0.93100000000000005</v>
      </c>
      <c r="K152" s="27">
        <f t="shared" si="13"/>
        <v>27349</v>
      </c>
      <c r="L152" s="28">
        <f>IF(MONTH(A152)=1,F152,F152+L151)</f>
        <v>4836415835</v>
      </c>
      <c r="M152" s="30">
        <f t="shared" si="10"/>
        <v>27970</v>
      </c>
      <c r="N152" s="31">
        <f t="shared" si="14"/>
        <v>176840.68284032322</v>
      </c>
      <c r="O152" s="28">
        <v>149900</v>
      </c>
      <c r="P152" s="29">
        <f t="array" aca="1" ref="P152" ca="1">SUM(INDIRECT(ADDRESS(ROW()-MONTH($A152)+1,2)):$B152*INDIRECT(ADDRESS(ROW()-MONTH($A152)+1,9)):I152)/$K152</f>
        <v>76.864565432008476</v>
      </c>
      <c r="Q152" s="32">
        <f t="array" aca="1" ref="Q152" ca="1">SUM(INDIRECT(ADDRESS(ROW()-MONTH($A152)+1,2)):$B152*INDIRECT(ADDRESS(ROW()-MONTH($A152)+1,10)):J152)/$K152</f>
        <v>0.93527470839884452</v>
      </c>
    </row>
    <row r="153" spans="1:17" x14ac:dyDescent="0.25">
      <c r="A153" s="18">
        <v>41974</v>
      </c>
      <c r="B153" s="19">
        <v>2155</v>
      </c>
      <c r="C153" s="20">
        <v>9483</v>
      </c>
      <c r="D153" s="21">
        <v>3.9</v>
      </c>
      <c r="E153" s="20">
        <v>1644</v>
      </c>
      <c r="F153" s="22">
        <f t="shared" si="11"/>
        <v>375219980</v>
      </c>
      <c r="G153" s="23">
        <v>174116</v>
      </c>
      <c r="H153" s="24">
        <v>147000</v>
      </c>
      <c r="I153" s="25">
        <v>82</v>
      </c>
      <c r="J153" s="26">
        <v>0.92400000000000004</v>
      </c>
      <c r="K153" s="27">
        <f t="shared" si="13"/>
        <v>29504</v>
      </c>
      <c r="L153" s="28">
        <f>IF(MONTH(A153)=1,F153,F153+L152)</f>
        <v>5211635815</v>
      </c>
      <c r="M153" s="30">
        <f t="shared" si="10"/>
        <v>29614</v>
      </c>
      <c r="N153" s="31">
        <f t="shared" si="14"/>
        <v>176641.66943465293</v>
      </c>
      <c r="O153" s="28">
        <v>149500</v>
      </c>
      <c r="P153" s="29">
        <f t="array" aca="1" ref="P153" ca="1">SUM(INDIRECT(ADDRESS(ROW()-MONTH($A153)+1,2)):$B153*INDIRECT(ADDRESS(ROW()-MONTH($A153)+1,9)):I153)/$K153</f>
        <v>77.239662418655101</v>
      </c>
      <c r="Q153" s="32">
        <f t="array" aca="1" ref="Q153" ca="1">SUM(INDIRECT(ADDRESS(ROW()-MONTH($A153)+1,2)):$B153*INDIRECT(ADDRESS(ROW()-MONTH($A153)+1,10)):J153)/$K153</f>
        <v>0.93445119305856827</v>
      </c>
    </row>
    <row r="154" spans="1:17" x14ac:dyDescent="0.25">
      <c r="A154" s="18">
        <v>42005</v>
      </c>
      <c r="B154" s="19">
        <v>1605</v>
      </c>
      <c r="C154" s="20">
        <v>9266</v>
      </c>
      <c r="D154" s="21">
        <f t="shared" si="12"/>
        <v>3.7650086344089662</v>
      </c>
      <c r="E154" s="20">
        <v>2214</v>
      </c>
      <c r="F154" s="22">
        <f t="shared" si="11"/>
        <v>271322040</v>
      </c>
      <c r="G154" s="23">
        <v>169048</v>
      </c>
      <c r="H154" s="24">
        <v>139000</v>
      </c>
      <c r="I154" s="25">
        <v>87</v>
      </c>
      <c r="J154" s="26">
        <v>0.92100000000000004</v>
      </c>
      <c r="K154" s="27">
        <f t="shared" si="13"/>
        <v>1605</v>
      </c>
      <c r="L154" s="28">
        <f>IF(MONTH(A154)=1,F154,F154+L153)</f>
        <v>271322040</v>
      </c>
      <c r="M154" s="30">
        <f t="shared" si="10"/>
        <v>2214</v>
      </c>
      <c r="N154" s="31">
        <f t="shared" si="14"/>
        <v>169048</v>
      </c>
      <c r="O154" s="28">
        <v>139000</v>
      </c>
      <c r="P154" s="29">
        <f t="array" aca="1" ref="P154" ca="1">SUM(INDIRECT(ADDRESS(ROW()-MONTH($A154)+1,2)):$B154*INDIRECT(ADDRESS(ROW()-MONTH($A154)+1,9)):I154)/$K154</f>
        <v>87</v>
      </c>
      <c r="Q154" s="32">
        <f t="array" aca="1" ref="Q154" ca="1">SUM(INDIRECT(ADDRESS(ROW()-MONTH($A154)+1,2)):$B154*INDIRECT(ADDRESS(ROW()-MONTH($A154)+1,10)):J154)/$K154</f>
        <v>0.92100000000000004</v>
      </c>
    </row>
    <row r="155" spans="1:17" x14ac:dyDescent="0.25">
      <c r="A155" s="18">
        <v>42036</v>
      </c>
      <c r="B155" s="19">
        <v>1774</v>
      </c>
      <c r="C155" s="20">
        <v>9108</v>
      </c>
      <c r="D155" s="21">
        <f t="shared" si="12"/>
        <v>3.6869518283632434</v>
      </c>
      <c r="E155" s="20">
        <v>2575</v>
      </c>
      <c r="F155" s="22">
        <f t="shared" si="11"/>
        <v>294682688</v>
      </c>
      <c r="G155" s="23">
        <v>166112</v>
      </c>
      <c r="H155" s="24">
        <v>139000</v>
      </c>
      <c r="I155" s="25">
        <v>90</v>
      </c>
      <c r="J155" s="26">
        <v>0.92600000000000005</v>
      </c>
      <c r="K155" s="27">
        <f t="shared" si="13"/>
        <v>3379</v>
      </c>
      <c r="L155" s="28">
        <f t="shared" ref="L155:L185" si="15">IF(MONTH(A155)=1,F155,F155+L154)</f>
        <v>566004728</v>
      </c>
      <c r="M155" s="30">
        <f t="shared" si="10"/>
        <v>4789</v>
      </c>
      <c r="N155" s="31">
        <f t="shared" si="14"/>
        <v>167506.57827759691</v>
      </c>
      <c r="O155" s="28">
        <v>139000</v>
      </c>
      <c r="P155" s="29">
        <f t="array" aca="1" ref="P155" ca="1">SUM(INDIRECT(ADDRESS(ROW()-MONTH($A155)+1,2)):$B155*INDIRECT(ADDRESS(ROW()-MONTH($A155)+1,9)):I155)/$K155</f>
        <v>88.575022195915949</v>
      </c>
      <c r="Q155" s="32">
        <f t="array" aca="1" ref="Q155" ca="1">SUM(INDIRECT(ADDRESS(ROW()-MONTH($A155)+1,2)):$B155*INDIRECT(ADDRESS(ROW()-MONTH($A155)+1,10)):J155)/$K155</f>
        <v>0.92362503699319332</v>
      </c>
    </row>
    <row r="156" spans="1:17" x14ac:dyDescent="0.25">
      <c r="A156" s="18">
        <v>42064</v>
      </c>
      <c r="B156" s="19">
        <v>2584</v>
      </c>
      <c r="C156" s="20">
        <v>9407</v>
      </c>
      <c r="D156" s="21">
        <f t="shared" si="12"/>
        <v>3.7496761335326356</v>
      </c>
      <c r="E156" s="20">
        <v>3308</v>
      </c>
      <c r="F156" s="22">
        <f t="shared" si="11"/>
        <v>453262024</v>
      </c>
      <c r="G156" s="23">
        <v>175411</v>
      </c>
      <c r="H156" s="24">
        <v>150000</v>
      </c>
      <c r="I156" s="25">
        <v>83</v>
      </c>
      <c r="J156" s="26">
        <v>0.93700000000000006</v>
      </c>
      <c r="K156" s="27">
        <f t="shared" si="13"/>
        <v>5963</v>
      </c>
      <c r="L156" s="28">
        <f t="shared" si="15"/>
        <v>1019266752</v>
      </c>
      <c r="M156" s="30">
        <f t="shared" si="10"/>
        <v>8097</v>
      </c>
      <c r="N156" s="31">
        <f t="shared" si="14"/>
        <v>170931.8718765722</v>
      </c>
      <c r="O156" s="28">
        <v>145000</v>
      </c>
      <c r="P156" s="29">
        <f t="array" aca="1" ref="P156" ca="1">SUM(INDIRECT(ADDRESS(ROW()-MONTH($A156)+1,2)):$B156*INDIRECT(ADDRESS(ROW()-MONTH($A156)+1,9)):I156)/$K156</f>
        <v>86.159148079825584</v>
      </c>
      <c r="Q156" s="32">
        <f t="array" aca="1" ref="Q156" ca="1">SUM(INDIRECT(ADDRESS(ROW()-MONTH($A156)+1,2)):$B156*INDIRECT(ADDRESS(ROW()-MONTH($A156)+1,10)):J156)/$K156</f>
        <v>0.92942092906255247</v>
      </c>
    </row>
    <row r="157" spans="1:17" x14ac:dyDescent="0.25">
      <c r="A157" s="18">
        <v>42095</v>
      </c>
      <c r="B157" s="19">
        <v>2905</v>
      </c>
      <c r="C157" s="20">
        <v>9882</v>
      </c>
      <c r="D157" s="21">
        <f t="shared" si="12"/>
        <v>3.8892751721876024</v>
      </c>
      <c r="E157" s="20">
        <v>3654</v>
      </c>
      <c r="F157" s="22">
        <f t="shared" si="11"/>
        <v>531269305</v>
      </c>
      <c r="G157" s="23">
        <v>182881</v>
      </c>
      <c r="H157" s="24">
        <v>159950</v>
      </c>
      <c r="I157" s="25">
        <v>71</v>
      </c>
      <c r="J157" s="26">
        <v>0.95099999999999996</v>
      </c>
      <c r="K157" s="27">
        <f t="shared" si="13"/>
        <v>8868</v>
      </c>
      <c r="L157" s="28">
        <f t="shared" si="15"/>
        <v>1550536057</v>
      </c>
      <c r="M157" s="30">
        <f t="shared" si="10"/>
        <v>11751</v>
      </c>
      <c r="N157" s="31">
        <f t="shared" si="14"/>
        <v>174846.1949706811</v>
      </c>
      <c r="O157" s="28">
        <v>150000</v>
      </c>
      <c r="P157" s="29">
        <f t="array" aca="1" ref="P157" ca="1">SUM(INDIRECT(ADDRESS(ROW()-MONTH($A157)+1,2)):$B157*INDIRECT(ADDRESS(ROW()-MONTH($A157)+1,9)):I157)/$K157</f>
        <v>81.19327920613442</v>
      </c>
      <c r="Q157" s="32">
        <f t="array" aca="1" ref="Q157" ca="1">SUM(INDIRECT(ADDRESS(ROW()-MONTH($A157)+1,2)):$B157*INDIRECT(ADDRESS(ROW()-MONTH($A157)+1,10)):J157)/$K157</f>
        <v>0.93648985115020311</v>
      </c>
    </row>
    <row r="158" spans="1:17" x14ac:dyDescent="0.25">
      <c r="A158" s="18">
        <v>42125</v>
      </c>
      <c r="B158" s="19">
        <v>3473</v>
      </c>
      <c r="C158" s="20">
        <v>10384</v>
      </c>
      <c r="D158" s="21">
        <f t="shared" si="12"/>
        <v>4.0453202610135381</v>
      </c>
      <c r="E158" s="20">
        <v>3346</v>
      </c>
      <c r="F158" s="22">
        <f t="shared" si="11"/>
        <v>672654113</v>
      </c>
      <c r="G158" s="23">
        <v>193681</v>
      </c>
      <c r="H158" s="24">
        <v>169900</v>
      </c>
      <c r="I158" s="25">
        <v>61</v>
      </c>
      <c r="J158" s="26">
        <v>0.95599999999999996</v>
      </c>
      <c r="K158" s="27">
        <f t="shared" si="13"/>
        <v>12341</v>
      </c>
      <c r="L158" s="28">
        <f t="shared" si="15"/>
        <v>2223190170</v>
      </c>
      <c r="M158" s="30">
        <f t="shared" si="10"/>
        <v>15097</v>
      </c>
      <c r="N158" s="31">
        <f t="shared" si="14"/>
        <v>180146.67936147799</v>
      </c>
      <c r="O158" s="28">
        <v>155000</v>
      </c>
      <c r="P158" s="29">
        <f t="array" aca="1" ref="P158" ca="1">SUM(INDIRECT(ADDRESS(ROW()-MONTH($A158)+1,2)):$B158*INDIRECT(ADDRESS(ROW()-MONTH($A158)+1,9)):I158)/$K158</f>
        <v>75.510493477027794</v>
      </c>
      <c r="Q158" s="32">
        <f t="array" aca="1" ref="Q158" ca="1">SUM(INDIRECT(ADDRESS(ROW()-MONTH($A158)+1,2)):$B158*INDIRECT(ADDRESS(ROW()-MONTH($A158)+1,10)):J158)/$K158</f>
        <v>0.94198039056802541</v>
      </c>
    </row>
    <row r="159" spans="1:17" x14ac:dyDescent="0.25">
      <c r="A159" s="18">
        <v>42156</v>
      </c>
      <c r="B159" s="19">
        <v>3696</v>
      </c>
      <c r="C159" s="20">
        <v>10510</v>
      </c>
      <c r="D159" s="21">
        <f t="shared" si="12"/>
        <v>4.0403652090341184</v>
      </c>
      <c r="E159" s="20">
        <v>3282</v>
      </c>
      <c r="F159" s="22">
        <f t="shared" si="11"/>
        <v>736978704</v>
      </c>
      <c r="G159" s="23">
        <v>199399</v>
      </c>
      <c r="H159" s="24">
        <v>169950</v>
      </c>
      <c r="I159" s="25">
        <v>60</v>
      </c>
      <c r="J159" s="26">
        <v>0.95699999999999996</v>
      </c>
      <c r="K159" s="27">
        <f t="shared" si="13"/>
        <v>16037</v>
      </c>
      <c r="L159" s="28">
        <f t="shared" si="15"/>
        <v>2960168874</v>
      </c>
      <c r="M159" s="30">
        <f t="shared" si="10"/>
        <v>18379</v>
      </c>
      <c r="N159" s="31">
        <f t="shared" si="14"/>
        <v>184583.70480763234</v>
      </c>
      <c r="O159" s="28">
        <v>158500</v>
      </c>
      <c r="P159" s="29">
        <f t="array" aca="1" ref="P159" ca="1">SUM(INDIRECT(ADDRESS(ROW()-MONTH($A159)+1,2)):$B159*INDIRECT(ADDRESS(ROW()-MONTH($A159)+1,9)):I159)/$K159</f>
        <v>71.935835879528597</v>
      </c>
      <c r="Q159" s="32">
        <f t="array" aca="1" ref="Q159" ca="1">SUM(INDIRECT(ADDRESS(ROW()-MONTH($A159)+1,2)):$B159*INDIRECT(ADDRESS(ROW()-MONTH($A159)+1,10)):J159)/$K159</f>
        <v>0.94544191557024393</v>
      </c>
    </row>
    <row r="160" spans="1:17" x14ac:dyDescent="0.25">
      <c r="A160" s="18">
        <v>42186</v>
      </c>
      <c r="B160" s="19">
        <v>3613</v>
      </c>
      <c r="C160" s="20">
        <v>10629</v>
      </c>
      <c r="D160" s="21">
        <f t="shared" si="12"/>
        <v>4.0204255319148938</v>
      </c>
      <c r="E160" s="20">
        <v>3067</v>
      </c>
      <c r="F160" s="22">
        <f t="shared" si="11"/>
        <v>714235905</v>
      </c>
      <c r="G160" s="23">
        <v>197685</v>
      </c>
      <c r="H160" s="24">
        <v>167500</v>
      </c>
      <c r="I160" s="25">
        <v>60</v>
      </c>
      <c r="J160" s="26">
        <v>0.95299999999999996</v>
      </c>
      <c r="K160" s="27">
        <f t="shared" si="13"/>
        <v>19650</v>
      </c>
      <c r="L160" s="28">
        <f t="shared" si="15"/>
        <v>3674404779</v>
      </c>
      <c r="M160" s="30">
        <f t="shared" si="10"/>
        <v>21446</v>
      </c>
      <c r="N160" s="31">
        <f t="shared" si="14"/>
        <v>186992.60961832062</v>
      </c>
      <c r="O160" s="28">
        <v>160000</v>
      </c>
      <c r="P160" s="29">
        <f t="array" aca="1" ref="P160" ca="1">SUM(INDIRECT(ADDRESS(ROW()-MONTH($A160)+1,2)):$B160*INDIRECT(ADDRESS(ROW()-MONTH($A160)+1,9)):I160)/$K160</f>
        <v>69.741221374045807</v>
      </c>
      <c r="Q160" s="32">
        <f t="array" aca="1" ref="Q160" ca="1">SUM(INDIRECT(ADDRESS(ROW()-MONTH($A160)+1,2)):$B160*INDIRECT(ADDRESS(ROW()-MONTH($A160)+1,10)):J160)/$K160</f>
        <v>0.94683160305343517</v>
      </c>
    </row>
    <row r="161" spans="1:17" x14ac:dyDescent="0.25">
      <c r="A161" s="18">
        <v>42217</v>
      </c>
      <c r="B161" s="19">
        <v>3072</v>
      </c>
      <c r="C161" s="20">
        <v>10218</v>
      </c>
      <c r="D161" s="21">
        <f t="shared" si="12"/>
        <v>3.8370259106271121</v>
      </c>
      <c r="E161" s="20">
        <v>2953</v>
      </c>
      <c r="F161" s="22">
        <f t="shared" si="11"/>
        <v>588278784</v>
      </c>
      <c r="G161" s="23">
        <v>191497</v>
      </c>
      <c r="H161" s="24">
        <v>165000</v>
      </c>
      <c r="I161" s="25">
        <v>61</v>
      </c>
      <c r="J161" s="26">
        <v>0.94899999999999995</v>
      </c>
      <c r="K161" s="27">
        <f t="shared" si="13"/>
        <v>22722</v>
      </c>
      <c r="L161" s="28">
        <f t="shared" si="15"/>
        <v>4262683563</v>
      </c>
      <c r="M161" s="30">
        <f t="shared" si="10"/>
        <v>24399</v>
      </c>
      <c r="N161" s="31">
        <f t="shared" si="14"/>
        <v>187601.60034327963</v>
      </c>
      <c r="O161" s="28">
        <v>160000</v>
      </c>
      <c r="P161" s="29">
        <f t="array" aca="1" ref="P161" ca="1">SUM(INDIRECT(ADDRESS(ROW()-MONTH($A161)+1,2)):$B161*INDIRECT(ADDRESS(ROW()-MONTH($A161)+1,9)):I161)/$K161</f>
        <v>68.559413783997883</v>
      </c>
      <c r="Q161" s="32">
        <f t="array" aca="1" ref="Q161" ca="1">SUM(INDIRECT(ADDRESS(ROW()-MONTH($A161)+1,2)):$B161*INDIRECT(ADDRESS(ROW()-MONTH($A161)+1,10)):J161)/$K161</f>
        <v>0.94712476894639575</v>
      </c>
    </row>
    <row r="162" spans="1:17" x14ac:dyDescent="0.25">
      <c r="A162" s="18">
        <v>42248</v>
      </c>
      <c r="B162" s="19">
        <v>2930</v>
      </c>
      <c r="C162" s="20">
        <v>9881</v>
      </c>
      <c r="D162" s="21">
        <f t="shared" si="12"/>
        <v>3.6605334650530992</v>
      </c>
      <c r="E162" s="20">
        <v>2604</v>
      </c>
      <c r="F162" s="22">
        <f t="shared" si="11"/>
        <v>546518250</v>
      </c>
      <c r="G162" s="23">
        <v>186525</v>
      </c>
      <c r="H162" s="24">
        <v>155327</v>
      </c>
      <c r="I162" s="25">
        <v>65</v>
      </c>
      <c r="J162" s="26">
        <v>0.94499999999999995</v>
      </c>
      <c r="K162" s="27">
        <f t="shared" si="13"/>
        <v>25652</v>
      </c>
      <c r="L162" s="28">
        <f t="shared" si="15"/>
        <v>4809201813</v>
      </c>
      <c r="M162" s="30">
        <f t="shared" si="10"/>
        <v>27003</v>
      </c>
      <c r="N162" s="31">
        <v>187484</v>
      </c>
      <c r="O162" s="28">
        <v>160000</v>
      </c>
      <c r="P162" s="29">
        <f t="array" aca="1" ref="P162" ca="1">SUM(INDIRECT(ADDRESS(ROW()-MONTH($A162)+1,2)):$B162*INDIRECT(ADDRESS(ROW()-MONTH($A162)+1,9)):I162)/$K162</f>
        <v>68.152853578668328</v>
      </c>
      <c r="Q162" s="32">
        <f t="array" aca="1" ref="Q162" ca="1">SUM(INDIRECT(ADDRESS(ROW()-MONTH($A162)+1,2)):$B162*INDIRECT(ADDRESS(ROW()-MONTH($A162)+1,10)):J162)/$K162</f>
        <v>0.94688207547169823</v>
      </c>
    </row>
    <row r="163" spans="1:17" x14ac:dyDescent="0.25">
      <c r="A163" s="18">
        <v>42278</v>
      </c>
      <c r="B163" s="19">
        <v>2692</v>
      </c>
      <c r="C163" s="20">
        <v>9599</v>
      </c>
      <c r="D163" s="21">
        <f t="shared" si="12"/>
        <v>3.5462102087309892</v>
      </c>
      <c r="E163" s="20">
        <v>2366</v>
      </c>
      <c r="F163" s="22">
        <f t="shared" si="11"/>
        <v>495443756</v>
      </c>
      <c r="G163" s="23">
        <v>184043</v>
      </c>
      <c r="H163" s="24">
        <v>158000</v>
      </c>
      <c r="I163" s="25">
        <v>66</v>
      </c>
      <c r="J163" s="26">
        <v>0.94299999999999995</v>
      </c>
      <c r="K163" s="27">
        <f t="shared" si="13"/>
        <v>28344</v>
      </c>
      <c r="L163" s="28">
        <f t="shared" si="15"/>
        <v>5304645569</v>
      </c>
      <c r="M163" s="30">
        <f t="shared" si="10"/>
        <v>29369</v>
      </c>
      <c r="N163" s="31">
        <f t="shared" si="14"/>
        <v>187152.32744143382</v>
      </c>
      <c r="O163" s="28">
        <v>160000</v>
      </c>
      <c r="P163" s="29">
        <f t="array" aca="1" ref="P163" ca="1">SUM(INDIRECT(ADDRESS(ROW()-MONTH($A163)+1,2)):$B163*INDIRECT(ADDRESS(ROW()-MONTH($A163)+1,9)):I163)/$K163</f>
        <v>67.948384137736383</v>
      </c>
      <c r="Q163" s="32">
        <f t="array" aca="1" ref="Q163" ca="1">SUM(INDIRECT(ADDRESS(ROW()-MONTH($A163)+1,2)):$B163*INDIRECT(ADDRESS(ROW()-MONTH($A163)+1,10)):J163)/$K163</f>
        <v>0.94651337143663572</v>
      </c>
    </row>
    <row r="164" spans="1:17" x14ac:dyDescent="0.25">
      <c r="A164" s="18">
        <v>42309</v>
      </c>
      <c r="B164" s="19">
        <v>1977</v>
      </c>
      <c r="C164" s="20">
        <v>8858</v>
      </c>
      <c r="D164" s="21">
        <f t="shared" si="12"/>
        <v>3.2730631851213201</v>
      </c>
      <c r="E164" s="20">
        <v>2088</v>
      </c>
      <c r="F164" s="22">
        <f t="shared" si="11"/>
        <v>367619196</v>
      </c>
      <c r="G164" s="23">
        <v>185948</v>
      </c>
      <c r="H164" s="24">
        <v>151250</v>
      </c>
      <c r="I164" s="25">
        <v>67</v>
      </c>
      <c r="J164" s="26">
        <v>0.94</v>
      </c>
      <c r="K164" s="27">
        <f t="shared" si="13"/>
        <v>30321</v>
      </c>
      <c r="L164" s="28">
        <f t="shared" si="15"/>
        <v>5672264765</v>
      </c>
      <c r="M164" s="30">
        <f t="shared" si="10"/>
        <v>31457</v>
      </c>
      <c r="N164" s="31">
        <f t="shared" si="14"/>
        <v>187073.80248012929</v>
      </c>
      <c r="O164" s="28">
        <v>159650</v>
      </c>
      <c r="P164" s="29">
        <f t="array" aca="1" ref="P164" ca="1">SUM(INDIRECT(ADDRESS(ROW()-MONTH($A164)+1,2)):$B164*INDIRECT(ADDRESS(ROW()-MONTH($A164)+1,9)):I164)/$K164</f>
        <v>67.886547277464459</v>
      </c>
      <c r="Q164" s="32">
        <f t="array" aca="1" ref="Q164" ca="1">SUM(INDIRECT(ADDRESS(ROW()-MONTH($A164)+1,2)):$B164*INDIRECT(ADDRESS(ROW()-MONTH($A164)+1,10)):J164)/$K164</f>
        <v>0.94608868441014493</v>
      </c>
    </row>
    <row r="165" spans="1:17" x14ac:dyDescent="0.25">
      <c r="A165" s="18">
        <v>42339</v>
      </c>
      <c r="B165" s="19">
        <v>2424</v>
      </c>
      <c r="C165" s="20">
        <v>7685</v>
      </c>
      <c r="D165" s="21">
        <f t="shared" si="12"/>
        <v>2.8163078332569857</v>
      </c>
      <c r="E165" s="20">
        <v>1722</v>
      </c>
      <c r="F165" s="22">
        <f t="shared" si="11"/>
        <v>443512008</v>
      </c>
      <c r="G165" s="23">
        <v>182967</v>
      </c>
      <c r="H165" s="24">
        <v>155000</v>
      </c>
      <c r="I165" s="25">
        <v>71</v>
      </c>
      <c r="J165" s="26">
        <v>0.93300000000000005</v>
      </c>
      <c r="K165" s="27">
        <f t="shared" si="13"/>
        <v>32745</v>
      </c>
      <c r="L165" s="28">
        <f t="shared" si="15"/>
        <v>6115776773</v>
      </c>
      <c r="M165" s="30">
        <f t="shared" si="10"/>
        <v>33179</v>
      </c>
      <c r="N165" s="31">
        <f t="shared" si="14"/>
        <v>186769.78998320355</v>
      </c>
      <c r="O165" s="28">
        <v>159000</v>
      </c>
      <c r="P165" s="29">
        <f t="array" aca="1" ref="P165" ca="1">SUM(INDIRECT(ADDRESS(ROW()-MONTH($A165)+1,2)):$B165*INDIRECT(ADDRESS(ROW()-MONTH($A165)+1,9)):I165)/$K165</f>
        <v>68.117025500076352</v>
      </c>
      <c r="Q165" s="32">
        <f t="array" aca="1" ref="Q165" ca="1">SUM(INDIRECT(ADDRESS(ROW()-MONTH($A165)+1,2)):$B165*INDIRECT(ADDRESS(ROW()-MONTH($A165)+1,10)):J165)/$K165</f>
        <v>0.94511977401129954</v>
      </c>
    </row>
    <row r="166" spans="1:17" x14ac:dyDescent="0.25">
      <c r="A166" s="18">
        <v>42370</v>
      </c>
      <c r="B166" s="19">
        <v>1724</v>
      </c>
      <c r="C166" s="20">
        <v>7265</v>
      </c>
      <c r="D166" s="21">
        <f t="shared" si="12"/>
        <v>2.6527507302823761</v>
      </c>
      <c r="E166" s="20">
        <v>2195</v>
      </c>
      <c r="F166" s="22">
        <f t="shared" si="11"/>
        <v>293078276</v>
      </c>
      <c r="G166" s="23">
        <v>169999</v>
      </c>
      <c r="H166" s="24">
        <v>145000</v>
      </c>
      <c r="I166" s="25">
        <v>76</v>
      </c>
      <c r="J166" s="26">
        <v>0.93700000000000006</v>
      </c>
      <c r="K166" s="27">
        <f t="shared" si="13"/>
        <v>1724</v>
      </c>
      <c r="L166" s="28">
        <f t="shared" si="15"/>
        <v>293078276</v>
      </c>
      <c r="M166" s="30">
        <f t="shared" si="10"/>
        <v>2195</v>
      </c>
      <c r="N166" s="31">
        <f t="shared" si="14"/>
        <v>169999</v>
      </c>
      <c r="O166" s="28">
        <v>145000</v>
      </c>
      <c r="P166" s="29">
        <f t="array" aca="1" ref="P166" ca="1">SUM(INDIRECT(ADDRESS(ROW()-MONTH($A166)+1,2)):$B166*INDIRECT(ADDRESS(ROW()-MONTH($A166)+1,9)):I166)/$K166</f>
        <v>76</v>
      </c>
      <c r="Q166" s="32">
        <f t="array" aca="1" ref="Q166" ca="1">SUM(INDIRECT(ADDRESS(ROW()-MONTH($A166)+1,2)):$B166*INDIRECT(ADDRESS(ROW()-MONTH($A166)+1,10)):J166)/$K166</f>
        <v>0.93700000000000006</v>
      </c>
    </row>
    <row r="167" spans="1:17" x14ac:dyDescent="0.25">
      <c r="A167" s="18">
        <v>42401</v>
      </c>
      <c r="B167" s="19">
        <v>1826</v>
      </c>
      <c r="C167" s="20">
        <v>7001</v>
      </c>
      <c r="D167" s="21">
        <f t="shared" si="12"/>
        <v>2.5523149835946044</v>
      </c>
      <c r="E167" s="20">
        <v>2893</v>
      </c>
      <c r="F167" s="22">
        <f t="shared" si="11"/>
        <v>317199938</v>
      </c>
      <c r="G167" s="23">
        <v>173713</v>
      </c>
      <c r="H167" s="24">
        <v>145000</v>
      </c>
      <c r="I167" s="25">
        <v>80</v>
      </c>
      <c r="J167" s="26">
        <v>0.93300000000000005</v>
      </c>
      <c r="K167" s="27">
        <f t="shared" si="13"/>
        <v>3550</v>
      </c>
      <c r="L167" s="28">
        <f t="shared" si="15"/>
        <v>610278214</v>
      </c>
      <c r="M167" s="30">
        <f t="shared" si="10"/>
        <v>5088</v>
      </c>
      <c r="N167" s="31">
        <f t="shared" si="14"/>
        <v>171909.35605633803</v>
      </c>
      <c r="O167" s="28">
        <v>145000</v>
      </c>
      <c r="P167" s="29">
        <f t="array" aca="1" ref="P167" ca="1">SUM(INDIRECT(ADDRESS(ROW()-MONTH($A167)+1,2)):$B167*INDIRECT(ADDRESS(ROW()-MONTH($A167)+1,9)):I167)/$K167</f>
        <v>78.057464788732389</v>
      </c>
      <c r="Q167" s="32">
        <f t="array" aca="1" ref="Q167" ca="1">SUM(INDIRECT(ADDRESS(ROW()-MONTH($A167)+1,2)):$B167*INDIRECT(ADDRESS(ROW()-MONTH($A167)+1,10)):J167)/$K167</f>
        <v>0.93494253521126769</v>
      </c>
    </row>
    <row r="168" spans="1:17" x14ac:dyDescent="0.25">
      <c r="A168" s="18">
        <v>42430</v>
      </c>
      <c r="B168" s="19">
        <v>2815</v>
      </c>
      <c r="C168" s="20">
        <v>7150</v>
      </c>
      <c r="D168" s="21">
        <f t="shared" si="12"/>
        <v>2.5884695447551813</v>
      </c>
      <c r="E168" s="20">
        <v>3609</v>
      </c>
      <c r="F168" s="22">
        <f t="shared" si="11"/>
        <v>519102890</v>
      </c>
      <c r="G168" s="23">
        <v>184406</v>
      </c>
      <c r="H168" s="24">
        <v>157000</v>
      </c>
      <c r="I168" s="25">
        <v>69</v>
      </c>
      <c r="J168" s="26">
        <v>0.95199999999999996</v>
      </c>
      <c r="K168" s="27">
        <f t="shared" si="13"/>
        <v>6365</v>
      </c>
      <c r="L168" s="28">
        <f t="shared" si="15"/>
        <v>1129381104</v>
      </c>
      <c r="M168" s="30">
        <f t="shared" si="10"/>
        <v>8697</v>
      </c>
      <c r="N168" s="31">
        <f t="shared" si="14"/>
        <v>177436.15145326001</v>
      </c>
      <c r="O168" s="28">
        <v>150000</v>
      </c>
      <c r="P168" s="29">
        <f t="array" aca="1" ref="P168" ca="1">SUM(INDIRECT(ADDRESS(ROW()-MONTH($A168)+1,2)):$B168*INDIRECT(ADDRESS(ROW()-MONTH($A168)+1,9)):I168)/$K168</f>
        <v>74.051688923802047</v>
      </c>
      <c r="Q168" s="32">
        <f t="array" aca="1" ref="Q168" ca="1">SUM(INDIRECT(ADDRESS(ROW()-MONTH($A168)+1,2)):$B168*INDIRECT(ADDRESS(ROW()-MONTH($A168)+1,10)):J168)/$K168</f>
        <v>0.94248641005498812</v>
      </c>
    </row>
    <row r="169" spans="1:17" x14ac:dyDescent="0.25">
      <c r="A169" s="18">
        <v>42461</v>
      </c>
      <c r="B169" s="19">
        <v>3123</v>
      </c>
      <c r="C169" s="20">
        <v>7652</v>
      </c>
      <c r="D169" s="21">
        <f t="shared" si="12"/>
        <v>2.7521054997752139</v>
      </c>
      <c r="E169" s="20">
        <v>3788</v>
      </c>
      <c r="F169" s="22">
        <f t="shared" si="11"/>
        <v>608260464</v>
      </c>
      <c r="G169" s="23">
        <v>194768</v>
      </c>
      <c r="H169" s="24">
        <v>168850</v>
      </c>
      <c r="I169" s="25">
        <v>58</v>
      </c>
      <c r="J169" s="26">
        <v>0.96599999999999997</v>
      </c>
      <c r="K169" s="27">
        <f t="shared" si="13"/>
        <v>9488</v>
      </c>
      <c r="L169" s="28">
        <f t="shared" si="15"/>
        <v>1737641568</v>
      </c>
      <c r="M169" s="30">
        <f t="shared" si="10"/>
        <v>12485</v>
      </c>
      <c r="N169" s="31">
        <f t="shared" si="14"/>
        <v>183140.9747048904</v>
      </c>
      <c r="O169" s="28">
        <v>157000</v>
      </c>
      <c r="P169" s="29">
        <f t="array" aca="1" ref="P169" ca="1">SUM(INDIRECT(ADDRESS(ROW()-MONTH($A169)+1,2)):$B169*INDIRECT(ADDRESS(ROW()-MONTH($A169)+1,9)):I169)/$K169</f>
        <v>68.76823355817875</v>
      </c>
      <c r="Q169" s="32">
        <f t="array" aca="1" ref="Q169" ca="1">SUM(INDIRECT(ADDRESS(ROW()-MONTH($A169)+1,2)):$B169*INDIRECT(ADDRESS(ROW()-MONTH($A169)+1,10)):J169)/$K169</f>
        <v>0.95022596964586836</v>
      </c>
    </row>
    <row r="170" spans="1:17" x14ac:dyDescent="0.25">
      <c r="A170" s="18">
        <v>42491</v>
      </c>
      <c r="B170" s="19">
        <v>3647</v>
      </c>
      <c r="C170" s="20">
        <v>7799</v>
      </c>
      <c r="D170" s="21">
        <f t="shared" si="12"/>
        <v>2.7904230895375535</v>
      </c>
      <c r="E170" s="20">
        <v>3585</v>
      </c>
      <c r="F170" s="22">
        <f t="shared" si="11"/>
        <v>743834826</v>
      </c>
      <c r="G170" s="23">
        <v>203958</v>
      </c>
      <c r="H170" s="24">
        <v>177000</v>
      </c>
      <c r="I170" s="25">
        <v>51</v>
      </c>
      <c r="J170" s="26">
        <v>0.97</v>
      </c>
      <c r="K170" s="27">
        <f t="shared" si="13"/>
        <v>13135</v>
      </c>
      <c r="L170" s="28">
        <f t="shared" si="15"/>
        <v>2481476394</v>
      </c>
      <c r="M170" s="30">
        <f t="shared" si="10"/>
        <v>16070</v>
      </c>
      <c r="N170" s="31">
        <f t="shared" si="14"/>
        <v>188920.92835934527</v>
      </c>
      <c r="O170" s="28">
        <v>162500</v>
      </c>
      <c r="P170" s="29">
        <f t="array" aca="1" ref="P170" ca="1">SUM(INDIRECT(ADDRESS(ROW()-MONTH($A170)+1,2)):$B170*INDIRECT(ADDRESS(ROW()-MONTH($A170)+1,9)):I170)/$K170</f>
        <v>63.83479253901789</v>
      </c>
      <c r="Q170" s="32">
        <f t="array" aca="1" ref="Q170" ca="1">SUM(INDIRECT(ADDRESS(ROW()-MONTH($A170)+1,2)):$B170*INDIRECT(ADDRESS(ROW()-MONTH($A170)+1,10)):J170)/$K170</f>
        <v>0.95571633041492188</v>
      </c>
    </row>
    <row r="171" spans="1:17" x14ac:dyDescent="0.25">
      <c r="A171" s="18">
        <v>42522</v>
      </c>
      <c r="B171" s="19">
        <v>4014</v>
      </c>
      <c r="C171" s="20">
        <v>8167</v>
      </c>
      <c r="D171" s="21">
        <f t="shared" si="12"/>
        <v>2.8946451250849163</v>
      </c>
      <c r="E171" s="20">
        <v>3337</v>
      </c>
      <c r="F171" s="22">
        <f t="shared" si="11"/>
        <v>859570002</v>
      </c>
      <c r="G171" s="23">
        <v>214143</v>
      </c>
      <c r="H171" s="24">
        <v>180000</v>
      </c>
      <c r="I171" s="25">
        <v>49</v>
      </c>
      <c r="J171" s="26">
        <v>0.97399999999999998</v>
      </c>
      <c r="K171" s="27">
        <f t="shared" si="13"/>
        <v>17149</v>
      </c>
      <c r="L171" s="28">
        <f t="shared" si="15"/>
        <v>3341046396</v>
      </c>
      <c r="M171" s="30">
        <f t="shared" ref="M171:M234" si="16">IF(MONTH(A171)=1,E171,M170+E171)</f>
        <v>19407</v>
      </c>
      <c r="N171" s="31">
        <f t="shared" si="14"/>
        <v>194824.56096565397</v>
      </c>
      <c r="O171" s="28">
        <v>167000</v>
      </c>
      <c r="P171" s="29">
        <f t="array" aca="1" ref="P171" ca="1">SUM(INDIRECT(ADDRESS(ROW()-MONTH($A171)+1,2)):$B171*INDIRECT(ADDRESS(ROW()-MONTH($A171)+1,9)):I171)/$K171</f>
        <v>60.362470114875499</v>
      </c>
      <c r="Q171" s="32">
        <f t="array" aca="1" ref="Q171" ca="1">SUM(INDIRECT(ADDRESS(ROW()-MONTH($A171)+1,2)):$B171*INDIRECT(ADDRESS(ROW()-MONTH($A171)+1,10)):J171)/$K171</f>
        <v>0.95999591812933682</v>
      </c>
    </row>
    <row r="172" spans="1:17" x14ac:dyDescent="0.25">
      <c r="A172" s="18">
        <v>42552</v>
      </c>
      <c r="B172" s="19">
        <v>3435</v>
      </c>
      <c r="C172" s="20">
        <v>8199</v>
      </c>
      <c r="D172" s="21">
        <f t="shared" si="12"/>
        <v>2.9213456456545619</v>
      </c>
      <c r="E172" s="20">
        <v>3256</v>
      </c>
      <c r="F172" s="22">
        <f t="shared" si="11"/>
        <v>715314705</v>
      </c>
      <c r="G172" s="23">
        <v>208243</v>
      </c>
      <c r="H172" s="24">
        <v>178000</v>
      </c>
      <c r="I172" s="25">
        <v>45</v>
      </c>
      <c r="J172" s="26">
        <v>0.96899999999999997</v>
      </c>
      <c r="K172" s="27">
        <f t="shared" si="13"/>
        <v>20584</v>
      </c>
      <c r="L172" s="28">
        <f t="shared" si="15"/>
        <v>4056361101</v>
      </c>
      <c r="M172" s="30">
        <f t="shared" si="16"/>
        <v>22663</v>
      </c>
      <c r="N172" s="31">
        <f t="shared" si="14"/>
        <v>197063.79231441897</v>
      </c>
      <c r="O172" s="28">
        <v>169000</v>
      </c>
      <c r="P172" s="29">
        <f t="array" aca="1" ref="P172" ca="1">SUM(INDIRECT(ADDRESS(ROW()-MONTH($A172)+1,2)):$B172*INDIRECT(ADDRESS(ROW()-MONTH($A172)+1,9)):I172)/$K172</f>
        <v>57.79882432957637</v>
      </c>
      <c r="Q172" s="32">
        <f t="array" aca="1" ref="Q172" ca="1">SUM(INDIRECT(ADDRESS(ROW()-MONTH($A172)+1,2)):$B172*INDIRECT(ADDRESS(ROW()-MONTH($A172)+1,10)):J172)/$K172</f>
        <v>0.96149849397590348</v>
      </c>
    </row>
    <row r="173" spans="1:17" x14ac:dyDescent="0.25">
      <c r="A173" s="18">
        <v>42583</v>
      </c>
      <c r="B173" s="19">
        <v>3400</v>
      </c>
      <c r="C173" s="20">
        <v>8087</v>
      </c>
      <c r="D173" s="21">
        <f t="shared" si="12"/>
        <v>2.8536477783985652</v>
      </c>
      <c r="E173" s="20">
        <v>3027</v>
      </c>
      <c r="F173" s="22">
        <f t="shared" si="11"/>
        <v>698696600</v>
      </c>
      <c r="G173" s="23">
        <v>205499</v>
      </c>
      <c r="H173" s="24">
        <v>175000</v>
      </c>
      <c r="I173" s="25">
        <v>51</v>
      </c>
      <c r="J173" s="26">
        <v>0.96</v>
      </c>
      <c r="K173" s="27">
        <f t="shared" si="13"/>
        <v>23984</v>
      </c>
      <c r="L173" s="28">
        <f t="shared" si="15"/>
        <v>4755057701</v>
      </c>
      <c r="M173" s="30">
        <f t="shared" si="16"/>
        <v>25690</v>
      </c>
      <c r="N173" s="31">
        <f t="shared" si="14"/>
        <v>198259.57725983989</v>
      </c>
      <c r="O173" s="28">
        <v>170000</v>
      </c>
      <c r="P173" s="29">
        <f t="array" aca="1" ref="P173" ca="1">SUM(INDIRECT(ADDRESS(ROW()-MONTH($A173)+1,2)):$B173*INDIRECT(ADDRESS(ROW()-MONTH($A173)+1,9)):I173)/$K173</f>
        <v>56.835015010006671</v>
      </c>
      <c r="Q173" s="32">
        <f t="array" aca="1" ref="Q173" ca="1">SUM(INDIRECT(ADDRESS(ROW()-MONTH($A173)+1,2)):$B173*INDIRECT(ADDRESS(ROW()-MONTH($A173)+1,10)):J173)/$K173</f>
        <v>0.96128606571047348</v>
      </c>
    </row>
    <row r="174" spans="1:17" x14ac:dyDescent="0.25">
      <c r="A174" s="18">
        <v>42614</v>
      </c>
      <c r="B174" s="19">
        <v>3185</v>
      </c>
      <c r="C174" s="20">
        <v>7999</v>
      </c>
      <c r="D174" s="21">
        <f t="shared" si="12"/>
        <v>2.8015877648707024</v>
      </c>
      <c r="E174" s="20">
        <v>2750</v>
      </c>
      <c r="F174" s="22">
        <f t="shared" si="11"/>
        <v>634776870</v>
      </c>
      <c r="G174" s="23">
        <v>199302</v>
      </c>
      <c r="H174" s="24">
        <v>170000</v>
      </c>
      <c r="I174" s="25">
        <v>51</v>
      </c>
      <c r="J174" s="26">
        <v>0.95699999999999996</v>
      </c>
      <c r="K174" s="27">
        <f t="shared" si="13"/>
        <v>27169</v>
      </c>
      <c r="L174" s="28">
        <f t="shared" si="15"/>
        <v>5389834571</v>
      </c>
      <c r="M174" s="30">
        <f t="shared" si="16"/>
        <v>28440</v>
      </c>
      <c r="N174" s="31">
        <f t="shared" si="14"/>
        <v>198381.77963855866</v>
      </c>
      <c r="O174" s="28">
        <v>170000</v>
      </c>
      <c r="P174" s="29">
        <f t="array" aca="1" ref="P174" ca="1">SUM(INDIRECT(ADDRESS(ROW()-MONTH($A174)+1,2)):$B174*INDIRECT(ADDRESS(ROW()-MONTH($A174)+1,9)):I174)/$K174</f>
        <v>56.150980897346237</v>
      </c>
      <c r="Q174" s="32">
        <f t="array" aca="1" ref="Q174" ca="1">SUM(INDIRECT(ADDRESS(ROW()-MONTH($A174)+1,2)):$B174*INDIRECT(ADDRESS(ROW()-MONTH($A174)+1,10)):J174)/$K174</f>
        <v>0.96078361367735288</v>
      </c>
    </row>
    <row r="175" spans="1:17" x14ac:dyDescent="0.25">
      <c r="A175" s="18">
        <v>42644</v>
      </c>
      <c r="B175" s="19">
        <v>2777</v>
      </c>
      <c r="C175" s="20">
        <v>7627</v>
      </c>
      <c r="D175" s="21">
        <f t="shared" si="12"/>
        <v>2.6646868722159143</v>
      </c>
      <c r="E175" s="20">
        <v>2612</v>
      </c>
      <c r="F175" s="22">
        <f t="shared" si="11"/>
        <v>550959577</v>
      </c>
      <c r="G175" s="23">
        <v>198401</v>
      </c>
      <c r="H175" s="24">
        <v>168000</v>
      </c>
      <c r="I175" s="25">
        <v>56</v>
      </c>
      <c r="J175" s="26">
        <v>0.95099999999999996</v>
      </c>
      <c r="K175" s="27">
        <f t="shared" si="13"/>
        <v>29946</v>
      </c>
      <c r="L175" s="28">
        <f t="shared" si="15"/>
        <v>5940794148</v>
      </c>
      <c r="M175" s="30">
        <f t="shared" si="16"/>
        <v>31052</v>
      </c>
      <c r="N175" s="31">
        <f t="shared" si="14"/>
        <v>198383.56201162093</v>
      </c>
      <c r="O175" s="28">
        <v>170000</v>
      </c>
      <c r="P175" s="29">
        <f t="array" aca="1" ref="P175" ca="1">SUM(INDIRECT(ADDRESS(ROW()-MONTH($A175)+1,2)):$B175*INDIRECT(ADDRESS(ROW()-MONTH($A175)+1,9)):I175)/$K175</f>
        <v>56.136979897148201</v>
      </c>
      <c r="Q175" s="32">
        <f t="array" aca="1" ref="Q175" ca="1">SUM(INDIRECT(ADDRESS(ROW()-MONTH($A175)+1,2)):$B175*INDIRECT(ADDRESS(ROW()-MONTH($A175)+1,10)):J175)/$K175</f>
        <v>0.9598763440860214</v>
      </c>
    </row>
    <row r="176" spans="1:17" x14ac:dyDescent="0.25">
      <c r="A176" s="18">
        <v>42675</v>
      </c>
      <c r="B176" s="19">
        <v>2574</v>
      </c>
      <c r="C176" s="20">
        <v>7167</v>
      </c>
      <c r="D176" s="21">
        <f t="shared" si="12"/>
        <v>2.4611950549450547</v>
      </c>
      <c r="E176" s="20">
        <v>2225</v>
      </c>
      <c r="F176" s="22">
        <f t="shared" si="11"/>
        <v>501631416</v>
      </c>
      <c r="G176" s="23">
        <v>194884</v>
      </c>
      <c r="H176" s="24">
        <v>165000</v>
      </c>
      <c r="I176" s="25">
        <v>53</v>
      </c>
      <c r="J176" s="26">
        <v>0.95199999999999996</v>
      </c>
      <c r="K176" s="27">
        <f t="shared" si="13"/>
        <v>32520</v>
      </c>
      <c r="L176" s="28">
        <f t="shared" si="15"/>
        <v>6442425564</v>
      </c>
      <c r="M176" s="30">
        <f t="shared" si="16"/>
        <v>33277</v>
      </c>
      <c r="N176" s="31">
        <f t="shared" si="14"/>
        <v>198106.56715867159</v>
      </c>
      <c r="O176" s="28">
        <v>169900</v>
      </c>
      <c r="P176" s="29">
        <f t="array" aca="1" ref="P176" ca="1">SUM(INDIRECT(ADDRESS(ROW()-MONTH($A176)+1,2)):$B176*INDIRECT(ADDRESS(ROW()-MONTH($A176)+1,9)):I176)/$K176</f>
        <v>55.888683886838869</v>
      </c>
      <c r="Q176" s="32">
        <f t="array" aca="1" ref="Q176" ca="1">SUM(INDIRECT(ADDRESS(ROW()-MONTH($A176)+1,2)):$B176*INDIRECT(ADDRESS(ROW()-MONTH($A176)+1,10)):J176)/$K176</f>
        <v>0.9592529212792128</v>
      </c>
    </row>
    <row r="177" spans="1:17" x14ac:dyDescent="0.25">
      <c r="A177" s="18">
        <v>42705</v>
      </c>
      <c r="B177" s="19">
        <v>2608</v>
      </c>
      <c r="C177" s="20">
        <v>6176</v>
      </c>
      <c r="D177" s="21">
        <f t="shared" si="12"/>
        <v>2.1097699840583011</v>
      </c>
      <c r="E177" s="20">
        <v>1712</v>
      </c>
      <c r="F177" s="22">
        <f t="shared" si="11"/>
        <v>505117440</v>
      </c>
      <c r="G177" s="23">
        <v>193680</v>
      </c>
      <c r="H177" s="24">
        <v>164000</v>
      </c>
      <c r="I177" s="25">
        <v>57</v>
      </c>
      <c r="J177" s="26">
        <v>0.94799999999999995</v>
      </c>
      <c r="K177" s="27">
        <f t="shared" si="13"/>
        <v>35128</v>
      </c>
      <c r="L177" s="28">
        <f t="shared" si="15"/>
        <v>6947543004</v>
      </c>
      <c r="M177" s="30">
        <f t="shared" si="16"/>
        <v>34989</v>
      </c>
      <c r="N177" s="31">
        <f t="shared" si="14"/>
        <v>197777.92655431564</v>
      </c>
      <c r="O177" s="28">
        <v>169000</v>
      </c>
      <c r="P177" s="29">
        <f t="array" aca="1" ref="P177" ca="1">SUM(INDIRECT(ADDRESS(ROW()-MONTH($A177)+1,2)):$B177*INDIRECT(ADDRESS(ROW()-MONTH($A177)+1,9)):I177)/$K177</f>
        <v>55.971191072648601</v>
      </c>
      <c r="Q177" s="32">
        <f t="array" aca="1" ref="Q177" ca="1">SUM(INDIRECT(ADDRESS(ROW()-MONTH($A177)+1,2)):$B177*INDIRECT(ADDRESS(ROW()-MONTH($A177)+1,10)):J177)/$K177</f>
        <v>0.95841747324071958</v>
      </c>
    </row>
    <row r="178" spans="1:17" x14ac:dyDescent="0.25">
      <c r="A178" s="18">
        <v>42736</v>
      </c>
      <c r="B178" s="19">
        <v>1717</v>
      </c>
      <c r="C178" s="20">
        <v>5861</v>
      </c>
      <c r="D178" s="21">
        <f t="shared" si="12"/>
        <v>2.0025625694029214</v>
      </c>
      <c r="E178" s="20">
        <v>2182</v>
      </c>
      <c r="F178" s="22">
        <f t="shared" si="11"/>
        <v>318719842</v>
      </c>
      <c r="G178" s="23">
        <v>185626</v>
      </c>
      <c r="H178" s="24">
        <v>160000</v>
      </c>
      <c r="I178" s="25">
        <v>64</v>
      </c>
      <c r="J178" s="26">
        <v>0.93899999999999995</v>
      </c>
      <c r="K178" s="27">
        <f t="shared" si="13"/>
        <v>1717</v>
      </c>
      <c r="L178" s="28">
        <f>IF(MONTH(A178)=1,F178,F178+L177)</f>
        <v>318719842</v>
      </c>
      <c r="M178" s="30">
        <f t="shared" si="16"/>
        <v>2182</v>
      </c>
      <c r="N178" s="31">
        <f t="shared" si="14"/>
        <v>185626</v>
      </c>
      <c r="O178" s="28">
        <v>160000</v>
      </c>
      <c r="P178" s="29">
        <f t="array" aca="1" ref="P178" ca="1">SUM(INDIRECT(ADDRESS(ROW()-MONTH($A178)+1,2)):$B178*INDIRECT(ADDRESS(ROW()-MONTH($A178)+1,9)):I178)/$K178</f>
        <v>64</v>
      </c>
      <c r="Q178" s="32">
        <f t="array" aca="1" ref="Q178" ca="1">SUM(INDIRECT(ADDRESS(ROW()-MONTH($A178)+1,2)):$B178*INDIRECT(ADDRESS(ROW()-MONTH($A178)+1,10)):J178)/$K178</f>
        <v>0.93899999999999995</v>
      </c>
    </row>
    <row r="179" spans="1:17" x14ac:dyDescent="0.25">
      <c r="A179" s="18">
        <v>42767</v>
      </c>
      <c r="B179" s="19">
        <v>1834</v>
      </c>
      <c r="C179" s="20">
        <v>5731</v>
      </c>
      <c r="D179" s="21">
        <f t="shared" si="12"/>
        <v>1.9576987674001538</v>
      </c>
      <c r="E179" s="20">
        <v>2738</v>
      </c>
      <c r="F179" s="22">
        <f t="shared" si="11"/>
        <v>346347232</v>
      </c>
      <c r="G179" s="23">
        <v>188848</v>
      </c>
      <c r="H179" s="24">
        <v>163000</v>
      </c>
      <c r="I179" s="25">
        <v>64</v>
      </c>
      <c r="J179" s="26">
        <v>0.94799999999999995</v>
      </c>
      <c r="K179" s="27">
        <f t="shared" si="13"/>
        <v>3551</v>
      </c>
      <c r="L179" s="28">
        <f t="shared" si="15"/>
        <v>665067074</v>
      </c>
      <c r="M179" s="30">
        <f t="shared" si="16"/>
        <v>4920</v>
      </c>
      <c r="N179" s="31">
        <f t="shared" si="14"/>
        <v>187290.07997747115</v>
      </c>
      <c r="O179" s="28">
        <v>162000</v>
      </c>
      <c r="P179" s="29">
        <f t="array" aca="1" ref="P179" ca="1">SUM(INDIRECT(ADDRESS(ROW()-MONTH($A179)+1,2)):$B179*INDIRECT(ADDRESS(ROW()-MONTH($A179)+1,9)):I179)/$K179</f>
        <v>64</v>
      </c>
      <c r="Q179" s="32">
        <f t="array" aca="1" ref="Q179" ca="1">SUM(INDIRECT(ADDRESS(ROW()-MONTH($A179)+1,2)):$B179*INDIRECT(ADDRESS(ROW()-MONTH($A179)+1,10)):J179)/$K179</f>
        <v>0.94364826809349467</v>
      </c>
    </row>
    <row r="180" spans="1:17" x14ac:dyDescent="0.25">
      <c r="A180" s="18">
        <v>42795</v>
      </c>
      <c r="B180" s="19">
        <v>2899</v>
      </c>
      <c r="C180" s="20">
        <v>5961</v>
      </c>
      <c r="D180" s="21">
        <f t="shared" si="12"/>
        <v>2.0314088546843498</v>
      </c>
      <c r="E180" s="20">
        <v>3575</v>
      </c>
      <c r="F180" s="22">
        <f t="shared" si="11"/>
        <v>579918859</v>
      </c>
      <c r="G180" s="23">
        <v>200041</v>
      </c>
      <c r="H180" s="24">
        <v>168000</v>
      </c>
      <c r="I180" s="25">
        <v>56</v>
      </c>
      <c r="J180" s="26">
        <v>0.95799999999999996</v>
      </c>
      <c r="K180" s="27">
        <f t="shared" si="13"/>
        <v>6450</v>
      </c>
      <c r="L180" s="28">
        <f t="shared" si="15"/>
        <v>1244985933</v>
      </c>
      <c r="M180" s="30">
        <f t="shared" si="16"/>
        <v>8495</v>
      </c>
      <c r="N180" s="31">
        <f t="shared" si="14"/>
        <v>193021.07488372092</v>
      </c>
      <c r="O180" s="28">
        <v>165000</v>
      </c>
      <c r="P180" s="29">
        <f t="array" aca="1" ref="P180" ca="1">SUM(INDIRECT(ADDRESS(ROW()-MONTH($A180)+1,2)):$B180*INDIRECT(ADDRESS(ROW()-MONTH($A180)+1,9)):I180)/$K180</f>
        <v>60.404341085271319</v>
      </c>
      <c r="Q180" s="32">
        <f t="array" aca="1" ref="Q180" ca="1">SUM(INDIRECT(ADDRESS(ROW()-MONTH($A180)+1,2)):$B180*INDIRECT(ADDRESS(ROW()-MONTH($A180)+1,10)):J180)/$K180</f>
        <v>0.9500987596899223</v>
      </c>
    </row>
    <row r="181" spans="1:17" x14ac:dyDescent="0.25">
      <c r="A181" s="18">
        <v>42826</v>
      </c>
      <c r="B181" s="19">
        <v>2986</v>
      </c>
      <c r="C181" s="20">
        <v>6239</v>
      </c>
      <c r="D181" s="21">
        <f t="shared" si="12"/>
        <v>2.1344509066028055</v>
      </c>
      <c r="E181" s="20">
        <v>3743</v>
      </c>
      <c r="F181" s="22">
        <f t="shared" si="11"/>
        <v>602350850</v>
      </c>
      <c r="G181" s="23">
        <v>201725</v>
      </c>
      <c r="H181" s="24">
        <v>175000</v>
      </c>
      <c r="I181" s="25">
        <v>50</v>
      </c>
      <c r="J181" s="26">
        <v>0.96899999999999997</v>
      </c>
      <c r="K181" s="27">
        <f t="shared" si="13"/>
        <v>9436</v>
      </c>
      <c r="L181" s="28">
        <f t="shared" si="15"/>
        <v>1847336783</v>
      </c>
      <c r="M181" s="30">
        <f t="shared" si="16"/>
        <v>12238</v>
      </c>
      <c r="N181" s="31">
        <f t="shared" si="14"/>
        <v>195775.41150911403</v>
      </c>
      <c r="O181" s="28">
        <v>166000</v>
      </c>
      <c r="P181" s="29">
        <f t="array" aca="1" ref="P181" ca="1">SUM(INDIRECT(ADDRESS(ROW()-MONTH($A181)+1,2)):$B181*INDIRECT(ADDRESS(ROW()-MONTH($A181)+1,9)):I181)/$K181</f>
        <v>57.111911827045361</v>
      </c>
      <c r="Q181" s="32">
        <f t="array" aca="1" ref="Q181" ca="1">SUM(INDIRECT(ADDRESS(ROW()-MONTH($A181)+1,2)):$B181*INDIRECT(ADDRESS(ROW()-MONTH($A181)+1,10)):J181)/$K181</f>
        <v>0.95608001271725285</v>
      </c>
    </row>
    <row r="182" spans="1:17" ht="14.25" customHeight="1" x14ac:dyDescent="0.25">
      <c r="A182" s="18">
        <v>42856</v>
      </c>
      <c r="B182" s="19">
        <v>3814</v>
      </c>
      <c r="C182" s="20">
        <v>6480</v>
      </c>
      <c r="D182" s="21">
        <f t="shared" si="12"/>
        <v>2.2063955962886248</v>
      </c>
      <c r="E182" s="20">
        <v>3636</v>
      </c>
      <c r="F182" s="22">
        <f t="shared" si="11"/>
        <v>823747720</v>
      </c>
      <c r="G182" s="23">
        <v>215980</v>
      </c>
      <c r="H182" s="24">
        <v>185000</v>
      </c>
      <c r="I182" s="25">
        <v>43</v>
      </c>
      <c r="J182" s="26">
        <v>0.97499999999999998</v>
      </c>
      <c r="K182" s="27">
        <f t="shared" si="13"/>
        <v>13250</v>
      </c>
      <c r="L182" s="28">
        <f t="shared" si="15"/>
        <v>2671084503</v>
      </c>
      <c r="M182" s="30">
        <f t="shared" si="16"/>
        <v>15874</v>
      </c>
      <c r="N182" s="31">
        <f t="shared" si="14"/>
        <v>201591.283245283</v>
      </c>
      <c r="O182" s="28">
        <v>171850</v>
      </c>
      <c r="P182" s="29">
        <f t="array" aca="1" ref="P182" ca="1">SUM(INDIRECT(ADDRESS(ROW()-MONTH($A182)+1,2)):$B182*INDIRECT(ADDRESS(ROW()-MONTH($A182)+1,9)):I182)/$K182</f>
        <v>53.049811320754714</v>
      </c>
      <c r="Q182" s="32">
        <f t="array" aca="1" ref="Q182" ca="1">SUM(INDIRECT(ADDRESS(ROW()-MONTH($A182)+1,2)):$B182*INDIRECT(ADDRESS(ROW()-MONTH($A182)+1,10)):J182)/$K182</f>
        <v>0.961526113207547</v>
      </c>
    </row>
    <row r="183" spans="1:17" x14ac:dyDescent="0.25">
      <c r="A183" s="18">
        <v>42887</v>
      </c>
      <c r="B183" s="19">
        <v>4118</v>
      </c>
      <c r="C183" s="20">
        <v>6910</v>
      </c>
      <c r="D183" s="21">
        <f t="shared" si="12"/>
        <v>2.3458850821851924</v>
      </c>
      <c r="E183" s="20">
        <v>3646</v>
      </c>
      <c r="F183" s="22">
        <f t="shared" si="11"/>
        <v>912635278</v>
      </c>
      <c r="G183" s="23">
        <v>221621</v>
      </c>
      <c r="H183" s="24">
        <v>190000</v>
      </c>
      <c r="I183" s="25">
        <v>40</v>
      </c>
      <c r="J183" s="26">
        <v>0.97699999999999998</v>
      </c>
      <c r="K183" s="27">
        <f t="shared" si="13"/>
        <v>17368</v>
      </c>
      <c r="L183" s="28">
        <f t="shared" si="15"/>
        <v>3583719781</v>
      </c>
      <c r="M183" s="30">
        <f t="shared" si="16"/>
        <v>19520</v>
      </c>
      <c r="N183" s="31">
        <f t="shared" si="14"/>
        <v>206340.3835214187</v>
      </c>
      <c r="O183" s="28">
        <v>175000</v>
      </c>
      <c r="P183" s="29">
        <f t="array" aca="1" ref="P183" ca="1">SUM(INDIRECT(ADDRESS(ROW()-MONTH($A183)+1,2)):$B183*INDIRECT(ADDRESS(ROW()-MONTH($A183)+1,9)):I183)/$K183</f>
        <v>49.955665591893137</v>
      </c>
      <c r="Q183" s="32">
        <f t="array" aca="1" ref="Q183" ca="1">SUM(INDIRECT(ADDRESS(ROW()-MONTH($A183)+1,2)):$B183*INDIRECT(ADDRESS(ROW()-MONTH($A183)+1,10)):J183)/$K183</f>
        <v>0.96519501381851669</v>
      </c>
    </row>
    <row r="184" spans="1:17" x14ac:dyDescent="0.25">
      <c r="A184" s="18">
        <v>42917</v>
      </c>
      <c r="B184" s="19">
        <v>3493</v>
      </c>
      <c r="C184" s="20">
        <v>7027</v>
      </c>
      <c r="D184" s="21">
        <f t="shared" si="12"/>
        <v>2.3816975003530576</v>
      </c>
      <c r="E184" s="20">
        <v>3280</v>
      </c>
      <c r="F184" s="22">
        <f t="shared" si="11"/>
        <v>745937136</v>
      </c>
      <c r="G184" s="23">
        <v>213552</v>
      </c>
      <c r="H184" s="24">
        <v>185000</v>
      </c>
      <c r="I184" s="25">
        <v>39</v>
      </c>
      <c r="J184" s="26">
        <v>0.97199999999999998</v>
      </c>
      <c r="K184" s="27">
        <f t="shared" si="13"/>
        <v>20861</v>
      </c>
      <c r="L184" s="28">
        <f t="shared" si="15"/>
        <v>4329656917</v>
      </c>
      <c r="M184" s="30">
        <f t="shared" si="16"/>
        <v>22800</v>
      </c>
      <c r="N184" s="31">
        <f t="shared" si="14"/>
        <v>207547.90839365323</v>
      </c>
      <c r="O184" s="28">
        <v>177500</v>
      </c>
      <c r="P184" s="29">
        <f t="array" aca="1" ref="P184" ca="1">SUM(INDIRECT(ADDRESS(ROW()-MONTH($A184)+1,2)):$B184*INDIRECT(ADDRESS(ROW()-MONTH($A184)+1,9)):I184)/$K184</f>
        <v>48.121231005225063</v>
      </c>
      <c r="Q184" s="32">
        <f t="array" aca="1" ref="Q184" ca="1">SUM(INDIRECT(ADDRESS(ROW()-MONTH($A184)+1,2)):$B184*INDIRECT(ADDRESS(ROW()-MONTH($A184)+1,10)):J184)/$K184</f>
        <v>0.96633445184794586</v>
      </c>
    </row>
    <row r="185" spans="1:17" x14ac:dyDescent="0.25">
      <c r="A185" s="18">
        <v>42948</v>
      </c>
      <c r="B185" s="19">
        <v>3564</v>
      </c>
      <c r="C185" s="20">
        <v>7000</v>
      </c>
      <c r="D185" s="21">
        <f t="shared" si="12"/>
        <v>2.3616070173465658</v>
      </c>
      <c r="E185" s="20">
        <v>3138</v>
      </c>
      <c r="F185" s="22">
        <f t="shared" si="11"/>
        <v>753921432</v>
      </c>
      <c r="G185" s="23">
        <v>211538</v>
      </c>
      <c r="H185" s="24">
        <v>182500</v>
      </c>
      <c r="I185" s="25">
        <v>43</v>
      </c>
      <c r="J185" s="26">
        <v>0.96699999999999997</v>
      </c>
      <c r="K185" s="27">
        <f t="shared" si="13"/>
        <v>24425</v>
      </c>
      <c r="L185" s="28">
        <f t="shared" si="15"/>
        <v>5083578349</v>
      </c>
      <c r="M185" s="30">
        <f t="shared" si="16"/>
        <v>25938</v>
      </c>
      <c r="N185" s="31">
        <f t="shared" si="14"/>
        <v>208130.12687819856</v>
      </c>
      <c r="O185" s="28">
        <v>178500</v>
      </c>
      <c r="P185" s="29">
        <f t="array" aca="1" ref="P185" ca="1">SUM(INDIRECT(ADDRESS(ROW()-MONTH($A185)+1,2)):$B185*INDIRECT(ADDRESS(ROW()-MONTH($A185)+1,9)):I185)/$K185</f>
        <v>47.373961105424769</v>
      </c>
      <c r="Q185" s="32">
        <f t="array" aca="1" ref="Q185" ca="1">SUM(INDIRECT(ADDRESS(ROW()-MONTH($A185)+1,2)):$B185*INDIRECT(ADDRESS(ROW()-MONTH($A185)+1,10)):J185)/$K185</f>
        <v>0.96643156601842362</v>
      </c>
    </row>
    <row r="186" spans="1:17" x14ac:dyDescent="0.25">
      <c r="A186" s="18">
        <v>42979</v>
      </c>
      <c r="B186" s="19">
        <v>3102</v>
      </c>
      <c r="C186" s="20">
        <v>7218</v>
      </c>
      <c r="D186" s="21">
        <f t="shared" si="12"/>
        <v>2.4408499126416054</v>
      </c>
      <c r="E186" s="20">
        <v>2765</v>
      </c>
      <c r="F186" s="22">
        <f t="shared" si="11"/>
        <v>640138026</v>
      </c>
      <c r="G186" s="23">
        <v>206363</v>
      </c>
      <c r="H186" s="24">
        <v>180000</v>
      </c>
      <c r="I186" s="25">
        <v>44</v>
      </c>
      <c r="J186" s="26">
        <v>0.96</v>
      </c>
      <c r="K186" s="27">
        <f t="shared" si="13"/>
        <v>27527</v>
      </c>
      <c r="L186" s="28">
        <f t="shared" ref="L186:L234" si="17">IF(MONTH(A186)=1,F186,F186+L185)</f>
        <v>5723716375</v>
      </c>
      <c r="M186" s="30">
        <f t="shared" si="16"/>
        <v>28703</v>
      </c>
      <c r="N186" s="31">
        <f t="shared" si="14"/>
        <v>207930.99048207214</v>
      </c>
      <c r="O186" s="28">
        <v>179000</v>
      </c>
      <c r="P186" s="29">
        <f t="array" aca="1" ref="P186" ca="1">SUM(INDIRECT(ADDRESS(ROW()-MONTH($A186)+1,2)):$B186*INDIRECT(ADDRESS(ROW()-MONTH($A186)+1,9)):I186)/$K186</f>
        <v>46.993751589348641</v>
      </c>
      <c r="Q186" s="32">
        <f t="array" aca="1" ref="Q186" ca="1">SUM(INDIRECT(ADDRESS(ROW()-MONTH($A186)+1,2)):$B186*INDIRECT(ADDRESS(ROW()-MONTH($A186)+1,10)):J186)/$K186</f>
        <v>0.96570679696298178</v>
      </c>
    </row>
    <row r="187" spans="1:17" x14ac:dyDescent="0.25">
      <c r="A187" s="18">
        <v>43009</v>
      </c>
      <c r="B187" s="19">
        <v>2898</v>
      </c>
      <c r="C187" s="20">
        <v>6881</v>
      </c>
      <c r="D187" s="21">
        <f t="shared" si="12"/>
        <v>2.3189822225966803</v>
      </c>
      <c r="E187" s="20">
        <v>2871</v>
      </c>
      <c r="F187" s="22">
        <f t="shared" si="11"/>
        <v>598984722</v>
      </c>
      <c r="G187" s="23">
        <v>206689</v>
      </c>
      <c r="H187" s="24">
        <v>176250</v>
      </c>
      <c r="I187" s="25">
        <v>47</v>
      </c>
      <c r="J187" s="26">
        <v>0.95699999999999996</v>
      </c>
      <c r="K187" s="27">
        <f t="shared" si="13"/>
        <v>30425</v>
      </c>
      <c r="L187" s="28">
        <f t="shared" si="17"/>
        <v>6322701097</v>
      </c>
      <c r="M187" s="30">
        <f t="shared" si="16"/>
        <v>31574</v>
      </c>
      <c r="N187" s="31">
        <f t="shared" si="14"/>
        <v>207812.69012325391</v>
      </c>
      <c r="O187" s="28">
        <v>178500</v>
      </c>
      <c r="P187" s="29">
        <f t="array" aca="1" ref="P187" ca="1">SUM(INDIRECT(ADDRESS(ROW()-MONTH($A187)+1,2)):$B187*INDIRECT(ADDRESS(ROW()-MONTH($A187)+1,9)):I187)/$K187</f>
        <v>46.994346754313888</v>
      </c>
      <c r="Q187" s="32">
        <f t="array" aca="1" ref="Q187" ca="1">SUM(INDIRECT(ADDRESS(ROW()-MONTH($A187)+1,2)):$B187*INDIRECT(ADDRESS(ROW()-MONTH($A187)+1,10)):J187)/$K187</f>
        <v>0.96487746918652417</v>
      </c>
    </row>
    <row r="188" spans="1:17" x14ac:dyDescent="0.25">
      <c r="A188" s="18">
        <v>43040</v>
      </c>
      <c r="B188" s="19">
        <v>2833</v>
      </c>
      <c r="C188" s="20">
        <v>6431</v>
      </c>
      <c r="D188" s="21">
        <f t="shared" si="12"/>
        <v>2.1516756817041207</v>
      </c>
      <c r="E188" s="20">
        <v>2363</v>
      </c>
      <c r="F188" s="22">
        <f t="shared" si="11"/>
        <v>591417080</v>
      </c>
      <c r="G188" s="23">
        <v>208760</v>
      </c>
      <c r="H188" s="24">
        <v>179000</v>
      </c>
      <c r="I188" s="25">
        <v>46</v>
      </c>
      <c r="J188" s="26">
        <v>0.95699999999999996</v>
      </c>
      <c r="K188" s="27">
        <f t="shared" si="13"/>
        <v>33258</v>
      </c>
      <c r="L188" s="28">
        <f t="shared" si="17"/>
        <v>6914118177</v>
      </c>
      <c r="M188" s="30">
        <f t="shared" si="16"/>
        <v>33937</v>
      </c>
      <c r="N188" s="31">
        <f t="shared" si="14"/>
        <v>207893.38435865054</v>
      </c>
      <c r="O188" s="28">
        <v>178500</v>
      </c>
      <c r="P188" s="29">
        <f t="array" aca="1" ref="P188" ca="1">SUM(INDIRECT(ADDRESS(ROW()-MONTH($A188)+1,2)):$B188*INDIRECT(ADDRESS(ROW()-MONTH($A188)+1,9)):I188)/$K188</f>
        <v>46.909645799506883</v>
      </c>
      <c r="Q188" s="32">
        <f t="array" aca="1" ref="Q188" ca="1">SUM(INDIRECT(ADDRESS(ROW()-MONTH($A188)+1,2)):$B188*INDIRECT(ADDRESS(ROW()-MONTH($A188)+1,10)):J188)/$K188</f>
        <v>0.96420644656924648</v>
      </c>
    </row>
    <row r="189" spans="1:17" x14ac:dyDescent="0.25">
      <c r="A189" s="18">
        <v>43070</v>
      </c>
      <c r="B189" s="19">
        <v>2625</v>
      </c>
      <c r="C189" s="20">
        <v>5585</v>
      </c>
      <c r="D189" s="21">
        <f t="shared" si="12"/>
        <v>1.8677368113034027</v>
      </c>
      <c r="E189" s="20">
        <v>1956</v>
      </c>
      <c r="F189" s="22">
        <f t="shared" si="11"/>
        <v>549323250</v>
      </c>
      <c r="G189" s="23">
        <v>209266</v>
      </c>
      <c r="H189" s="24">
        <v>175000</v>
      </c>
      <c r="I189" s="25">
        <v>49</v>
      </c>
      <c r="J189" s="26">
        <v>0.95299999999999996</v>
      </c>
      <c r="K189" s="27">
        <f t="shared" si="13"/>
        <v>35883</v>
      </c>
      <c r="L189" s="28">
        <f t="shared" si="17"/>
        <v>7463441427</v>
      </c>
      <c r="M189" s="30">
        <f t="shared" si="16"/>
        <v>35893</v>
      </c>
      <c r="N189" s="31">
        <f t="shared" si="14"/>
        <v>207993.79725775437</v>
      </c>
      <c r="O189" s="28">
        <v>178000</v>
      </c>
      <c r="P189" s="29">
        <f t="array" aca="1" ref="P189" ca="1">SUM(INDIRECT(ADDRESS(ROW()-MONTH($A189)+1,2)):$B189*INDIRECT(ADDRESS(ROW()-MONTH($A189)+1,9)):I189)/$K189</f>
        <v>47.062564445559175</v>
      </c>
      <c r="Q189" s="32">
        <f t="array" aca="1" ref="Q189" ca="1">SUM(INDIRECT(ADDRESS(ROW()-MONTH($A189)+1,2)):$B189*INDIRECT(ADDRESS(ROW()-MONTH($A189)+1,10)):J189)/$K189</f>
        <v>0.96338664548672059</v>
      </c>
    </row>
    <row r="190" spans="1:17" x14ac:dyDescent="0.25">
      <c r="A190" s="18">
        <v>43101</v>
      </c>
      <c r="B190" s="19">
        <v>2003</v>
      </c>
      <c r="C190" s="20">
        <v>5076</v>
      </c>
      <c r="D190" s="21">
        <f t="shared" si="12"/>
        <v>1.6840941137438137</v>
      </c>
      <c r="E190" s="20">
        <v>2420</v>
      </c>
      <c r="F190" s="22">
        <f t="shared" si="11"/>
        <v>415812785</v>
      </c>
      <c r="G190" s="23">
        <v>207595</v>
      </c>
      <c r="H190" s="24">
        <v>174950</v>
      </c>
      <c r="I190" s="25">
        <v>56</v>
      </c>
      <c r="J190" s="26">
        <v>0.95099999999999996</v>
      </c>
      <c r="K190" s="27">
        <f t="shared" si="13"/>
        <v>2003</v>
      </c>
      <c r="L190" s="28">
        <f t="shared" si="17"/>
        <v>415812785</v>
      </c>
      <c r="M190" s="30">
        <f t="shared" si="16"/>
        <v>2420</v>
      </c>
      <c r="N190" s="31">
        <f t="shared" si="14"/>
        <v>207595</v>
      </c>
      <c r="O190" s="28">
        <v>174950</v>
      </c>
      <c r="P190" s="29">
        <f t="array" aca="1" ref="P190" ca="1">SUM(INDIRECT(ADDRESS(ROW()-MONTH($A190)+1,2)):$B190*INDIRECT(ADDRESS(ROW()-MONTH($A190)+1,9)):I190)/$K190</f>
        <v>56</v>
      </c>
      <c r="Q190" s="32">
        <f t="array" aca="1" ref="Q190" ca="1">SUM(INDIRECT(ADDRESS(ROW()-MONTH($A190)+1,2)):$B190*INDIRECT(ADDRESS(ROW()-MONTH($A190)+1,10)):J190)/$K190</f>
        <v>0.95099999999999996</v>
      </c>
    </row>
    <row r="191" spans="1:17" x14ac:dyDescent="0.25">
      <c r="A191" s="18">
        <v>43132</v>
      </c>
      <c r="B191" s="19">
        <v>2001</v>
      </c>
      <c r="C191" s="20">
        <v>4923</v>
      </c>
      <c r="D191" s="21">
        <f t="shared" si="12"/>
        <v>1.6258256274768825</v>
      </c>
      <c r="E191" s="20">
        <v>2547</v>
      </c>
      <c r="F191" s="22">
        <f t="shared" si="11"/>
        <v>394102953</v>
      </c>
      <c r="G191" s="23">
        <v>196953</v>
      </c>
      <c r="H191" s="24">
        <v>169900</v>
      </c>
      <c r="I191" s="25">
        <v>55</v>
      </c>
      <c r="J191" s="26">
        <v>0.95299999999999996</v>
      </c>
      <c r="K191" s="27">
        <f t="shared" si="13"/>
        <v>4004</v>
      </c>
      <c r="L191" s="28">
        <f t="shared" si="17"/>
        <v>809915738</v>
      </c>
      <c r="M191" s="30">
        <f t="shared" si="16"/>
        <v>4967</v>
      </c>
      <c r="N191" s="31">
        <f t="shared" si="14"/>
        <v>202276.65784215785</v>
      </c>
      <c r="O191" s="28">
        <v>172750</v>
      </c>
      <c r="P191" s="29">
        <f t="array" aca="1" ref="P191" ca="1">SUM(INDIRECT(ADDRESS(ROW()-MONTH($A191)+1,2)):$B191*INDIRECT(ADDRESS(ROW()-MONTH($A191)+1,9)):I191)/$K191</f>
        <v>55.50024975024975</v>
      </c>
      <c r="Q191" s="32">
        <f t="array" aca="1" ref="Q191" ca="1">SUM(INDIRECT(ADDRESS(ROW()-MONTH($A191)+1,2)):$B191*INDIRECT(ADDRESS(ROW()-MONTH($A191)+1,10)):J191)/$K191</f>
        <v>0.95199950049950044</v>
      </c>
    </row>
    <row r="192" spans="1:17" x14ac:dyDescent="0.25">
      <c r="A192" s="18">
        <v>43160</v>
      </c>
      <c r="B192" s="19">
        <v>2808</v>
      </c>
      <c r="C192" s="20">
        <v>5258</v>
      </c>
      <c r="D192" s="21">
        <f t="shared" si="12"/>
        <v>1.7408194233687406</v>
      </c>
      <c r="E192" s="20">
        <v>3614</v>
      </c>
      <c r="F192" s="22">
        <f t="shared" si="11"/>
        <v>594683856</v>
      </c>
      <c r="G192" s="23">
        <v>211782</v>
      </c>
      <c r="H192" s="24">
        <v>184800</v>
      </c>
      <c r="I192" s="25">
        <v>51</v>
      </c>
      <c r="J192" s="26">
        <v>0.97</v>
      </c>
      <c r="K192" s="27">
        <f t="shared" si="13"/>
        <v>6812</v>
      </c>
      <c r="L192" s="28">
        <f t="shared" si="17"/>
        <v>1404599594</v>
      </c>
      <c r="M192" s="30">
        <f t="shared" si="16"/>
        <v>8581</v>
      </c>
      <c r="N192" s="31">
        <f t="shared" si="14"/>
        <v>206194.89048737523</v>
      </c>
      <c r="O192" s="28">
        <v>178000</v>
      </c>
      <c r="P192" s="29">
        <f t="array" aca="1" ref="P192" ca="1">SUM(INDIRECT(ADDRESS(ROW()-MONTH($A192)+1,2)):$B192*INDIRECT(ADDRESS(ROW()-MONTH($A192)+1,9)):I192)/$K192</f>
        <v>53.645184967704054</v>
      </c>
      <c r="Q192" s="32">
        <f t="array" aca="1" ref="Q192" ca="1">SUM(INDIRECT(ADDRESS(ROW()-MONTH($A192)+1,2)):$B192*INDIRECT(ADDRESS(ROW()-MONTH($A192)+1,10)):J192)/$K192</f>
        <v>0.9594195537287139</v>
      </c>
    </row>
    <row r="193" spans="1:17" x14ac:dyDescent="0.25">
      <c r="A193" s="18">
        <v>43191</v>
      </c>
      <c r="B193" s="19">
        <v>3059</v>
      </c>
      <c r="C193" s="20">
        <v>5681</v>
      </c>
      <c r="D193" s="21">
        <f t="shared" si="12"/>
        <v>1.8770857426069718</v>
      </c>
      <c r="E193" s="20">
        <v>3747</v>
      </c>
      <c r="F193" s="22">
        <f t="shared" si="11"/>
        <v>666088073</v>
      </c>
      <c r="G193" s="23">
        <v>217747</v>
      </c>
      <c r="H193" s="24">
        <v>189000</v>
      </c>
      <c r="I193" s="25">
        <v>42</v>
      </c>
      <c r="J193" s="26">
        <v>0.98</v>
      </c>
      <c r="K193" s="27">
        <f t="shared" si="13"/>
        <v>9871</v>
      </c>
      <c r="L193" s="28">
        <f t="shared" si="17"/>
        <v>2070687667</v>
      </c>
      <c r="M193" s="30">
        <f t="shared" si="16"/>
        <v>12328</v>
      </c>
      <c r="N193" s="31">
        <f t="shared" si="14"/>
        <v>209774.86242528621</v>
      </c>
      <c r="O193" s="28">
        <v>180000</v>
      </c>
      <c r="P193" s="29">
        <f t="array" aca="1" ref="P193" ca="1">SUM(INDIRECT(ADDRESS(ROW()-MONTH($A193)+1,2)):$B193*INDIRECT(ADDRESS(ROW()-MONTH($A193)+1,9)):I193)/$K193</f>
        <v>50.03636916219228</v>
      </c>
      <c r="Q193" s="32">
        <f t="array" aca="1" ref="Q193" ca="1">SUM(INDIRECT(ADDRESS(ROW()-MONTH($A193)+1,2)):$B193*INDIRECT(ADDRESS(ROW()-MONTH($A193)+1,10)):J193)/$K193</f>
        <v>0.96579738628305123</v>
      </c>
    </row>
    <row r="194" spans="1:17" x14ac:dyDescent="0.25">
      <c r="A194" s="18">
        <v>43221</v>
      </c>
      <c r="B194" s="19">
        <v>3881</v>
      </c>
      <c r="C194" s="20">
        <v>6429</v>
      </c>
      <c r="D194" s="21">
        <f t="shared" si="12"/>
        <v>2.1203243094681872</v>
      </c>
      <c r="E194" s="20">
        <v>3777</v>
      </c>
      <c r="F194" s="22">
        <f>B194*G194</f>
        <v>887545890</v>
      </c>
      <c r="G194" s="23">
        <v>228690</v>
      </c>
      <c r="H194" s="24">
        <v>197500</v>
      </c>
      <c r="I194" s="25">
        <v>35</v>
      </c>
      <c r="J194" s="26">
        <v>0.98399999999999999</v>
      </c>
      <c r="K194" s="27">
        <f t="shared" si="13"/>
        <v>13752</v>
      </c>
      <c r="L194" s="28">
        <f t="shared" si="17"/>
        <v>2958233557</v>
      </c>
      <c r="M194" s="30">
        <f t="shared" si="16"/>
        <v>16105</v>
      </c>
      <c r="N194" s="31">
        <f t="shared" si="14"/>
        <v>215112.96953170447</v>
      </c>
      <c r="O194" s="28">
        <v>185000</v>
      </c>
      <c r="P194" s="29">
        <f t="array" aca="1" ref="P194" ca="1">SUM(INDIRECT(ADDRESS(ROW()-MONTH($A194)+1,2)):$B194*INDIRECT(ADDRESS(ROW()-MONTH($A194)+1,9)):I194)/$K194</f>
        <v>45.792902850494471</v>
      </c>
      <c r="Q194" s="32">
        <f t="array" aca="1" ref="Q194" ca="1">SUM(INDIRECT(ADDRESS(ROW()-MONTH($A194)+1,2)):$B194*INDIRECT(ADDRESS(ROW()-MONTH($A194)+1,10)):J194)/$K194</f>
        <v>0.97093440954043042</v>
      </c>
    </row>
    <row r="195" spans="1:17" x14ac:dyDescent="0.25">
      <c r="A195" s="18">
        <v>43252</v>
      </c>
      <c r="B195" s="19">
        <v>4004</v>
      </c>
      <c r="C195" s="20">
        <v>6933</v>
      </c>
      <c r="D195" s="21">
        <f t="shared" si="12"/>
        <v>2.2937332855449255</v>
      </c>
      <c r="E195" s="20">
        <v>3799</v>
      </c>
      <c r="F195" s="22">
        <f t="shared" si="11"/>
        <v>930293364</v>
      </c>
      <c r="G195" s="23">
        <v>232341</v>
      </c>
      <c r="H195" s="24">
        <v>200000</v>
      </c>
      <c r="I195" s="25">
        <v>34</v>
      </c>
      <c r="J195" s="26">
        <v>0.98099999999999998</v>
      </c>
      <c r="K195" s="27">
        <f t="shared" si="13"/>
        <v>17756</v>
      </c>
      <c r="L195" s="28">
        <f t="shared" si="17"/>
        <v>3888526921</v>
      </c>
      <c r="M195" s="30">
        <f t="shared" si="16"/>
        <v>19904</v>
      </c>
      <c r="N195" s="31">
        <f t="shared" si="14"/>
        <v>218997.91174814149</v>
      </c>
      <c r="O195" s="28">
        <v>189000</v>
      </c>
      <c r="P195" s="29">
        <f t="array" aca="1" ref="P195" ca="1">SUM(INDIRECT(ADDRESS(ROW()-MONTH($A195)+1,2)):$B195*INDIRECT(ADDRESS(ROW()-MONTH($A195)+1,9)):I195)/$K195</f>
        <v>43.133588646091461</v>
      </c>
      <c r="Q195" s="32">
        <f t="array" aca="1" ref="Q195" ca="1">SUM(INDIRECT(ADDRESS(ROW()-MONTH($A195)+1,2)):$B195*INDIRECT(ADDRESS(ROW()-MONTH($A195)+1,10)):J195)/$K195</f>
        <v>0.97320421266050916</v>
      </c>
    </row>
    <row r="196" spans="1:17" x14ac:dyDescent="0.25">
      <c r="A196" s="18">
        <v>43282</v>
      </c>
      <c r="B196" s="19">
        <v>3780</v>
      </c>
      <c r="C196" s="20">
        <v>7260</v>
      </c>
      <c r="D196" s="21">
        <f t="shared" si="12"/>
        <v>2.3830625307730182</v>
      </c>
      <c r="E196" s="20">
        <v>3548</v>
      </c>
      <c r="F196" s="22">
        <f t="shared" si="11"/>
        <v>860528340</v>
      </c>
      <c r="G196" s="23">
        <v>227653</v>
      </c>
      <c r="H196" s="24">
        <v>197000</v>
      </c>
      <c r="I196" s="25">
        <v>34</v>
      </c>
      <c r="J196" s="26">
        <v>0.97499999999999998</v>
      </c>
      <c r="K196" s="27">
        <f t="shared" si="13"/>
        <v>21536</v>
      </c>
      <c r="L196" s="28">
        <f t="shared" si="17"/>
        <v>4749055261</v>
      </c>
      <c r="M196" s="30">
        <f t="shared" si="16"/>
        <v>23452</v>
      </c>
      <c r="N196" s="31">
        <f t="shared" si="14"/>
        <v>220517.05335252601</v>
      </c>
      <c r="O196" s="28">
        <v>190000</v>
      </c>
      <c r="P196" s="29">
        <f t="array" aca="1" ref="P196" ca="1">SUM(INDIRECT(ADDRESS(ROW()-MONTH($A196)+1,2)):$B196*INDIRECT(ADDRESS(ROW()-MONTH($A196)+1,9)):I196)/$K196</f>
        <v>41.530460624071324</v>
      </c>
      <c r="Q196" s="32">
        <f t="array" aca="1" ref="Q196" ca="1">SUM(INDIRECT(ADDRESS(ROW()-MONTH($A196)+1,2)):$B196*INDIRECT(ADDRESS(ROW()-MONTH($A196)+1,10)):J196)/$K196</f>
        <v>0.97351940936106984</v>
      </c>
    </row>
    <row r="197" spans="1:17" x14ac:dyDescent="0.25">
      <c r="A197" s="18">
        <v>43313</v>
      </c>
      <c r="B197" s="19">
        <v>3858</v>
      </c>
      <c r="C197" s="20">
        <v>7536</v>
      </c>
      <c r="D197" s="21">
        <f t="shared" si="12"/>
        <v>2.4539238033213935</v>
      </c>
      <c r="E197" s="20">
        <v>3338</v>
      </c>
      <c r="F197" s="22">
        <f t="shared" si="11"/>
        <v>869164962</v>
      </c>
      <c r="G197" s="23">
        <v>225289</v>
      </c>
      <c r="H197" s="24">
        <v>190000</v>
      </c>
      <c r="I197" s="25">
        <v>37</v>
      </c>
      <c r="J197" s="26">
        <v>0.96699999999999997</v>
      </c>
      <c r="K197" s="27">
        <f t="shared" si="13"/>
        <v>25394</v>
      </c>
      <c r="L197" s="28">
        <f t="shared" si="17"/>
        <v>5618220223</v>
      </c>
      <c r="M197" s="30">
        <f t="shared" si="16"/>
        <v>26790</v>
      </c>
      <c r="N197" s="31">
        <f t="shared" si="14"/>
        <v>221242.03445695832</v>
      </c>
      <c r="O197" s="28">
        <v>190000</v>
      </c>
      <c r="P197" s="29">
        <f t="array" aca="1" ref="P197" ca="1">SUM(INDIRECT(ADDRESS(ROW()-MONTH($A197)+1,2)):$B197*INDIRECT(ADDRESS(ROW()-MONTH($A197)+1,9)):I197)/$K197</f>
        <v>40.842167441127827</v>
      </c>
      <c r="Q197" s="32">
        <f t="array" aca="1" ref="Q197" ca="1">SUM(INDIRECT(ADDRESS(ROW()-MONTH($A197)+1,2)):$B197*INDIRECT(ADDRESS(ROW()-MONTH($A197)+1,10)):J197)/$K197</f>
        <v>0.97252894384500277</v>
      </c>
    </row>
    <row r="198" spans="1:17" x14ac:dyDescent="0.25">
      <c r="A198" s="18">
        <v>43344</v>
      </c>
      <c r="B198" s="19">
        <v>2996</v>
      </c>
      <c r="C198" s="20">
        <v>7586</v>
      </c>
      <c r="D198" s="21">
        <f t="shared" si="12"/>
        <v>2.4773308659445927</v>
      </c>
      <c r="E198" s="20">
        <v>2807</v>
      </c>
      <c r="F198" s="22">
        <f t="shared" si="11"/>
        <v>636098736</v>
      </c>
      <c r="G198" s="23">
        <v>212316</v>
      </c>
      <c r="H198" s="24">
        <v>187000</v>
      </c>
      <c r="I198" s="25">
        <v>38</v>
      </c>
      <c r="J198" s="26">
        <v>0.96399999999999997</v>
      </c>
      <c r="K198" s="27">
        <f t="shared" si="13"/>
        <v>28390</v>
      </c>
      <c r="L198" s="28">
        <f t="shared" si="17"/>
        <v>6254318959</v>
      </c>
      <c r="M198" s="30">
        <f t="shared" si="16"/>
        <v>29597</v>
      </c>
      <c r="N198" s="31">
        <f t="shared" si="14"/>
        <v>220300.06900317012</v>
      </c>
      <c r="O198" s="28">
        <v>190000</v>
      </c>
      <c r="P198" s="29">
        <f t="array" aca="1" ref="P198" ca="1">SUM(INDIRECT(ADDRESS(ROW()-MONTH($A198)+1,2)):$B198*INDIRECT(ADDRESS(ROW()-MONTH($A198)+1,9)):I198)/$K198</f>
        <v>40.54223318069743</v>
      </c>
      <c r="Q198" s="32">
        <f t="array" aca="1" ref="Q198" ca="1">SUM(INDIRECT(ADDRESS(ROW()-MONTH($A198)+1,2)):$B198*INDIRECT(ADDRESS(ROW()-MONTH($A198)+1,10)):J198)/$K198</f>
        <v>0.97162888340965137</v>
      </c>
    </row>
    <row r="199" spans="1:17" x14ac:dyDescent="0.25">
      <c r="A199" s="18">
        <v>43374</v>
      </c>
      <c r="B199" s="19">
        <v>3052</v>
      </c>
      <c r="C199" s="20">
        <v>7471</v>
      </c>
      <c r="D199" s="21">
        <f t="shared" si="12"/>
        <v>2.4295934959349594</v>
      </c>
      <c r="E199" s="20">
        <v>2754</v>
      </c>
      <c r="F199" s="22">
        <f t="shared" si="11"/>
        <v>669331068</v>
      </c>
      <c r="G199" s="23">
        <v>219309</v>
      </c>
      <c r="H199" s="24">
        <v>189925</v>
      </c>
      <c r="I199" s="25">
        <v>42</v>
      </c>
      <c r="J199" s="26">
        <v>0.96199999999999997</v>
      </c>
      <c r="K199" s="27">
        <f t="shared" si="13"/>
        <v>31442</v>
      </c>
      <c r="L199" s="28">
        <f t="shared" si="17"/>
        <v>6923650027</v>
      </c>
      <c r="M199" s="30">
        <f t="shared" si="16"/>
        <v>32351</v>
      </c>
      <c r="N199" s="31">
        <f t="shared" si="14"/>
        <v>220203.86829718211</v>
      </c>
      <c r="O199" s="28">
        <v>190000</v>
      </c>
      <c r="P199" s="29">
        <f t="array" aca="1" ref="P199" ca="1">SUM(INDIRECT(ADDRESS(ROW()-MONTH($A199)+1,2)):$B199*INDIRECT(ADDRESS(ROW()-MONTH($A199)+1,9)):I199)/$K199</f>
        <v>40.683735131352968</v>
      </c>
      <c r="Q199" s="32">
        <f t="array" aca="1" ref="Q199" ca="1">SUM(INDIRECT(ADDRESS(ROW()-MONTH($A199)+1,2)):$B199*INDIRECT(ADDRESS(ROW()-MONTH($A199)+1,10)):J199)/$K199</f>
        <v>0.97069423064690552</v>
      </c>
    </row>
    <row r="200" spans="1:17" x14ac:dyDescent="0.25">
      <c r="A200" s="18">
        <v>43405</v>
      </c>
      <c r="B200" s="19">
        <v>2806</v>
      </c>
      <c r="C200" s="20">
        <v>7122</v>
      </c>
      <c r="D200" s="21">
        <f t="shared" si="12"/>
        <v>2.3177935074444718</v>
      </c>
      <c r="E200" s="20">
        <v>2167</v>
      </c>
      <c r="F200" s="22">
        <f t="shared" si="11"/>
        <v>615397890</v>
      </c>
      <c r="G200" s="23">
        <v>219315</v>
      </c>
      <c r="H200" s="24">
        <v>190000</v>
      </c>
      <c r="I200" s="25">
        <v>42</v>
      </c>
      <c r="J200" s="26">
        <v>0.95299999999999996</v>
      </c>
      <c r="K200" s="27">
        <f t="shared" si="13"/>
        <v>34248</v>
      </c>
      <c r="L200" s="28">
        <f t="shared" si="17"/>
        <v>7539047917</v>
      </c>
      <c r="M200" s="30">
        <f t="shared" si="16"/>
        <v>34518</v>
      </c>
      <c r="N200" s="31">
        <f t="shared" si="14"/>
        <v>220131.04172506425</v>
      </c>
      <c r="O200" s="28">
        <v>190000</v>
      </c>
      <c r="P200" s="29">
        <f t="array" aca="1" ref="P200" ca="1">SUM(INDIRECT(ADDRESS(ROW()-MONTH($A200)+1,2)):$B200*INDIRECT(ADDRESS(ROW()-MONTH($A200)+1,9)):I200)/$K200</f>
        <v>40.791579070310675</v>
      </c>
      <c r="Q200" s="32">
        <f t="array" aca="1" ref="Q200" ca="1">SUM(INDIRECT(ADDRESS(ROW()-MONTH($A200)+1,2)):$B200*INDIRECT(ADDRESS(ROW()-MONTH($A200)+1,10)):J200)/$K200</f>
        <v>0.96924451062835792</v>
      </c>
    </row>
    <row r="201" spans="1:17" x14ac:dyDescent="0.25">
      <c r="A201" s="18">
        <v>43435</v>
      </c>
      <c r="B201" s="19">
        <v>2260</v>
      </c>
      <c r="C201" s="20">
        <v>6052</v>
      </c>
      <c r="D201" s="21">
        <f t="shared" si="12"/>
        <v>1.9892626273693437</v>
      </c>
      <c r="E201" s="20">
        <v>1793</v>
      </c>
      <c r="F201" s="22">
        <f t="shared" si="11"/>
        <v>494824740</v>
      </c>
      <c r="G201" s="23">
        <v>218949</v>
      </c>
      <c r="H201" s="24">
        <v>185000</v>
      </c>
      <c r="I201" s="25">
        <v>47</v>
      </c>
      <c r="J201" s="26">
        <v>0.94799999999999995</v>
      </c>
      <c r="K201" s="27">
        <f t="shared" si="13"/>
        <v>36508</v>
      </c>
      <c r="L201" s="28">
        <f t="shared" si="17"/>
        <v>8033872657</v>
      </c>
      <c r="M201" s="30">
        <f t="shared" si="16"/>
        <v>36311</v>
      </c>
      <c r="N201" s="31">
        <f t="shared" si="14"/>
        <v>220057.86833022899</v>
      </c>
      <c r="O201" s="28">
        <v>190000</v>
      </c>
      <c r="P201" s="29">
        <f t="array" aca="1" ref="P201" ca="1">SUM(INDIRECT(ADDRESS(ROW()-MONTH($A201)+1,2)):$B201*INDIRECT(ADDRESS(ROW()-MONTH($A201)+1,9)):I201)/$K201</f>
        <v>41.175906650597128</v>
      </c>
      <c r="Q201" s="32">
        <f t="array" aca="1" ref="Q201" ca="1">SUM(INDIRECT(ADDRESS(ROW()-MONTH($A201)+1,2)):$B201*INDIRECT(ADDRESS(ROW()-MONTH($A201)+1,10)):J201)/$K201</f>
        <v>0.96792938534019957</v>
      </c>
    </row>
    <row r="202" spans="1:17" x14ac:dyDescent="0.25">
      <c r="A202" s="18">
        <v>43466</v>
      </c>
      <c r="B202" s="19">
        <v>1798</v>
      </c>
      <c r="C202" s="20">
        <v>5873</v>
      </c>
      <c r="D202" s="21">
        <f t="shared" si="12"/>
        <v>1.9413271630443765</v>
      </c>
      <c r="E202" s="20">
        <v>2237</v>
      </c>
      <c r="F202" s="22">
        <f t="shared" si="11"/>
        <v>387033884</v>
      </c>
      <c r="G202" s="23">
        <v>215258</v>
      </c>
      <c r="H202" s="24">
        <v>185000</v>
      </c>
      <c r="I202" s="25">
        <v>52</v>
      </c>
      <c r="J202" s="26">
        <v>0.94699999999999995</v>
      </c>
      <c r="K202" s="27">
        <f t="shared" si="13"/>
        <v>1798</v>
      </c>
      <c r="L202" s="28">
        <f t="shared" si="17"/>
        <v>387033884</v>
      </c>
      <c r="M202" s="30">
        <f t="shared" si="16"/>
        <v>2237</v>
      </c>
      <c r="N202" s="31">
        <f t="shared" si="14"/>
        <v>215258</v>
      </c>
      <c r="O202" s="28">
        <v>185000</v>
      </c>
      <c r="P202" s="29">
        <f t="array" aca="1" ref="P202" ca="1">SUM(INDIRECT(ADDRESS(ROW()-MONTH($A202)+1,2)):$B202*INDIRECT(ADDRESS(ROW()-MONTH($A202)+1,9)):I202)/$K202</f>
        <v>52</v>
      </c>
      <c r="Q202" s="32">
        <f t="array" aca="1" ref="Q202" ca="1">SUM(INDIRECT(ADDRESS(ROW()-MONTH($A202)+1,2)):$B202*INDIRECT(ADDRESS(ROW()-MONTH($A202)+1,10)):J202)/$K202</f>
        <v>0.94699999999999995</v>
      </c>
    </row>
    <row r="203" spans="1:17" x14ac:dyDescent="0.25">
      <c r="A203" s="18">
        <v>43497</v>
      </c>
      <c r="B203" s="19">
        <v>1954</v>
      </c>
      <c r="C203" s="20">
        <v>5511</v>
      </c>
      <c r="D203" s="21">
        <f t="shared" si="12"/>
        <v>1.8240291262135921</v>
      </c>
      <c r="E203" s="20">
        <v>2434</v>
      </c>
      <c r="F203" s="22">
        <f t="shared" si="11"/>
        <v>404905926</v>
      </c>
      <c r="G203" s="23">
        <v>207219</v>
      </c>
      <c r="H203" s="24">
        <v>179250</v>
      </c>
      <c r="I203" s="25">
        <v>52</v>
      </c>
      <c r="J203" s="26">
        <v>0.95399999999999996</v>
      </c>
      <c r="K203" s="27">
        <f t="shared" si="13"/>
        <v>3752</v>
      </c>
      <c r="L203" s="28">
        <f t="shared" si="17"/>
        <v>791939810</v>
      </c>
      <c r="M203" s="30">
        <f t="shared" si="16"/>
        <v>4671</v>
      </c>
      <c r="N203" s="31">
        <f t="shared" si="14"/>
        <v>211071.37793176973</v>
      </c>
      <c r="O203" s="28">
        <v>183000</v>
      </c>
      <c r="P203" s="29">
        <f t="array" aca="1" ref="P203" ca="1">SUM(INDIRECT(ADDRESS(ROW()-MONTH($A203)+1,2)):$B203*INDIRECT(ADDRESS(ROW()-MONTH($A203)+1,9)):I203)/$K203</f>
        <v>52</v>
      </c>
      <c r="Q203" s="32">
        <f t="array" aca="1" ref="Q203" ca="1">SUM(INDIRECT(ADDRESS(ROW()-MONTH($A203)+1,2)):$B203*INDIRECT(ADDRESS(ROW()-MONTH($A203)+1,10)):J203)/$K203</f>
        <v>0.95064552238805977</v>
      </c>
    </row>
    <row r="204" spans="1:17" x14ac:dyDescent="0.25">
      <c r="A204" s="18">
        <v>43525</v>
      </c>
      <c r="B204" s="19">
        <v>2577</v>
      </c>
      <c r="C204" s="20">
        <v>5539</v>
      </c>
      <c r="D204" s="21">
        <f t="shared" si="12"/>
        <v>1.8450520471894516</v>
      </c>
      <c r="E204" s="20">
        <v>3364</v>
      </c>
      <c r="F204" s="22">
        <f t="shared" si="11"/>
        <v>570321024</v>
      </c>
      <c r="G204" s="23">
        <v>221312</v>
      </c>
      <c r="H204" s="24">
        <v>195000</v>
      </c>
      <c r="I204" s="25">
        <v>52</v>
      </c>
      <c r="J204" s="26">
        <v>0.96099999999999997</v>
      </c>
      <c r="K204" s="27">
        <f t="shared" si="13"/>
        <v>6329</v>
      </c>
      <c r="L204" s="28">
        <f t="shared" si="17"/>
        <v>1362260834</v>
      </c>
      <c r="M204" s="30">
        <f t="shared" si="16"/>
        <v>8035</v>
      </c>
      <c r="N204" s="31">
        <f t="shared" si="14"/>
        <v>215241.08611155002</v>
      </c>
      <c r="O204" s="28">
        <v>187282</v>
      </c>
      <c r="P204" s="29">
        <f t="array" aca="1" ref="P204" ca="1">SUM(INDIRECT(ADDRESS(ROW()-MONTH($A204)+1,2)):$B204*INDIRECT(ADDRESS(ROW()-MONTH($A204)+1,9)):I204)/$K204</f>
        <v>52</v>
      </c>
      <c r="Q204" s="32">
        <f t="array" aca="1" ref="Q204" ca="1">SUM(INDIRECT(ADDRESS(ROW()-MONTH($A204)+1,2)):$B204*INDIRECT(ADDRESS(ROW()-MONTH($A204)+1,10)):J204)/$K204</f>
        <v>0.95486158950861111</v>
      </c>
    </row>
    <row r="205" spans="1:17" x14ac:dyDescent="0.25">
      <c r="A205" s="18">
        <v>43556</v>
      </c>
      <c r="B205" s="19">
        <v>2953</v>
      </c>
      <c r="C205" s="20">
        <v>6067</v>
      </c>
      <c r="D205" s="21">
        <f t="shared" si="12"/>
        <v>2.0268938444834212</v>
      </c>
      <c r="E205" s="20">
        <v>3808</v>
      </c>
      <c r="F205" s="22">
        <f t="shared" si="11"/>
        <v>684056544</v>
      </c>
      <c r="G205" s="23">
        <v>231648</v>
      </c>
      <c r="H205" s="24">
        <v>200000</v>
      </c>
      <c r="I205" s="25">
        <v>43</v>
      </c>
      <c r="J205" s="26">
        <v>0.97399999999999998</v>
      </c>
      <c r="K205" s="27">
        <f t="shared" si="13"/>
        <v>9282</v>
      </c>
      <c r="L205" s="28">
        <f t="shared" si="17"/>
        <v>2046317378</v>
      </c>
      <c r="M205" s="30">
        <f t="shared" si="16"/>
        <v>11843</v>
      </c>
      <c r="N205" s="31">
        <f t="shared" si="14"/>
        <v>220460.8250377074</v>
      </c>
      <c r="O205" s="28">
        <v>192000</v>
      </c>
      <c r="P205" s="29">
        <f t="array" aca="1" ref="P205" ca="1">SUM(INDIRECT(ADDRESS(ROW()-MONTH($A205)+1,2)):$B205*INDIRECT(ADDRESS(ROW()-MONTH($A205)+1,9)):I205)/$K205</f>
        <v>49.13671622495152</v>
      </c>
      <c r="Q205" s="32">
        <f t="array" aca="1" ref="Q205" ca="1">SUM(INDIRECT(ADDRESS(ROW()-MONTH($A205)+1,2)):$B205*INDIRECT(ADDRESS(ROW()-MONTH($A205)+1,10)):J205)/$K205</f>
        <v>0.96095033397974572</v>
      </c>
    </row>
    <row r="206" spans="1:17" x14ac:dyDescent="0.25">
      <c r="A206" s="18">
        <v>43586</v>
      </c>
      <c r="B206" s="19">
        <v>3851</v>
      </c>
      <c r="C206" s="20">
        <v>6583</v>
      </c>
      <c r="D206" s="21">
        <f t="shared" si="12"/>
        <v>2.2011201203711446</v>
      </c>
      <c r="E206" s="20">
        <v>3866</v>
      </c>
      <c r="F206" s="22">
        <f t="shared" si="11"/>
        <v>925580148</v>
      </c>
      <c r="G206" s="23">
        <v>240348</v>
      </c>
      <c r="H206" s="24">
        <v>215000</v>
      </c>
      <c r="I206" s="25">
        <v>34</v>
      </c>
      <c r="J206" s="26">
        <v>0.98</v>
      </c>
      <c r="K206" s="27">
        <f t="shared" si="13"/>
        <v>13133</v>
      </c>
      <c r="L206" s="28">
        <f t="shared" si="17"/>
        <v>2971897526</v>
      </c>
      <c r="M206" s="30">
        <f t="shared" si="16"/>
        <v>15709</v>
      </c>
      <c r="N206" s="31">
        <f t="shared" si="14"/>
        <v>226292.35711566283</v>
      </c>
      <c r="O206" s="28">
        <v>198000</v>
      </c>
      <c r="P206" s="29">
        <f t="array" aca="1" ref="P206" ca="1">SUM(INDIRECT(ADDRESS(ROW()-MONTH($A206)+1,2)):$B206*INDIRECT(ADDRESS(ROW()-MONTH($A206)+1,9)):I206)/$K206</f>
        <v>44.698164928043859</v>
      </c>
      <c r="Q206" s="32">
        <f t="array" aca="1" ref="Q206" ca="1">SUM(INDIRECT(ADDRESS(ROW()-MONTH($A206)+1,2)):$B206*INDIRECT(ADDRESS(ROW()-MONTH($A206)+1,10)):J206)/$K206</f>
        <v>0.96653628264676761</v>
      </c>
    </row>
    <row r="207" spans="1:17" x14ac:dyDescent="0.25">
      <c r="A207" s="18">
        <v>43617</v>
      </c>
      <c r="B207" s="19">
        <v>3905</v>
      </c>
      <c r="C207" s="20">
        <v>6879</v>
      </c>
      <c r="D207" s="21">
        <f t="shared" si="12"/>
        <v>2.3064543168482818</v>
      </c>
      <c r="E207" s="20">
        <v>3722</v>
      </c>
      <c r="F207" s="22">
        <f t="shared" si="11"/>
        <v>958931325</v>
      </c>
      <c r="G207" s="23">
        <v>245565</v>
      </c>
      <c r="H207" s="24">
        <v>219975</v>
      </c>
      <c r="I207" s="25">
        <v>31</v>
      </c>
      <c r="J207" s="26">
        <v>0.97799999999999998</v>
      </c>
      <c r="K207" s="27">
        <f t="shared" si="13"/>
        <v>17038</v>
      </c>
      <c r="L207" s="28">
        <f t="shared" si="17"/>
        <v>3930828851</v>
      </c>
      <c r="M207" s="30">
        <f t="shared" si="16"/>
        <v>19431</v>
      </c>
      <c r="N207" s="31">
        <f t="shared" si="14"/>
        <v>230709.52289001056</v>
      </c>
      <c r="O207" s="28">
        <v>202000</v>
      </c>
      <c r="P207" s="29">
        <f t="array" aca="1" ref="P207" ca="1">SUM(INDIRECT(ADDRESS(ROW()-MONTH($A207)+1,2)):$B207*INDIRECT(ADDRESS(ROW()-MONTH($A207)+1,9)):I207)/$K207</f>
        <v>41.558633642446296</v>
      </c>
      <c r="Q207" s="32">
        <f t="array" aca="1" ref="Q207" ca="1">SUM(INDIRECT(ADDRESS(ROW()-MONTH($A207)+1,2)):$B207*INDIRECT(ADDRESS(ROW()-MONTH($A207)+1,10)):J207)/$K207</f>
        <v>0.96916369292170423</v>
      </c>
    </row>
    <row r="208" spans="1:17" x14ac:dyDescent="0.25">
      <c r="A208" s="18">
        <v>43647</v>
      </c>
      <c r="B208" s="19">
        <v>3879</v>
      </c>
      <c r="C208" s="20">
        <v>7098</v>
      </c>
      <c r="D208" s="21">
        <f t="shared" si="12"/>
        <v>2.3733177296664718</v>
      </c>
      <c r="E208" s="20">
        <v>3626</v>
      </c>
      <c r="F208" s="22">
        <f t="shared" si="11"/>
        <v>937841346</v>
      </c>
      <c r="G208" s="23">
        <v>241774</v>
      </c>
      <c r="H208" s="24">
        <v>215000</v>
      </c>
      <c r="I208" s="25">
        <v>32</v>
      </c>
      <c r="J208" s="26">
        <v>0.97399999999999998</v>
      </c>
      <c r="K208" s="27">
        <f t="shared" si="13"/>
        <v>20917</v>
      </c>
      <c r="L208" s="28">
        <f t="shared" si="17"/>
        <v>4868670197</v>
      </c>
      <c r="M208" s="30">
        <f t="shared" si="16"/>
        <v>23057</v>
      </c>
      <c r="N208" s="31">
        <f t="shared" si="14"/>
        <v>232761.39967490558</v>
      </c>
      <c r="O208" s="28">
        <v>205000</v>
      </c>
      <c r="P208" s="29">
        <f t="array" aca="1" ref="P208" ca="1">SUM(INDIRECT(ADDRESS(ROW()-MONTH($A208)+1,2)):$B208*INDIRECT(ADDRESS(ROW()-MONTH($A208)+1,9)):I208)/$K208</f>
        <v>39.786011378304728</v>
      </c>
      <c r="Q208" s="32">
        <f t="array" aca="1" ref="Q208" ca="1">SUM(INDIRECT(ADDRESS(ROW()-MONTH($A208)+1,2)):$B208*INDIRECT(ADDRESS(ROW()-MONTH($A208)+1,10)):J208)/$K208</f>
        <v>0.97006057273987656</v>
      </c>
    </row>
    <row r="209" spans="1:17" x14ac:dyDescent="0.25">
      <c r="A209" s="18">
        <v>43678</v>
      </c>
      <c r="B209" s="19">
        <v>3921</v>
      </c>
      <c r="C209" s="20">
        <v>7593</v>
      </c>
      <c r="D209" s="21">
        <f t="shared" si="12"/>
        <v>2.5343791722296394</v>
      </c>
      <c r="E209" s="20">
        <v>3474</v>
      </c>
      <c r="F209" s="22">
        <f t="shared" si="11"/>
        <v>928230093</v>
      </c>
      <c r="G209" s="23">
        <v>236733</v>
      </c>
      <c r="H209" s="24">
        <v>211500</v>
      </c>
      <c r="I209" s="25">
        <v>35</v>
      </c>
      <c r="J209" s="26">
        <v>0.96799999999999997</v>
      </c>
      <c r="K209" s="27">
        <f t="shared" si="13"/>
        <v>24838</v>
      </c>
      <c r="L209" s="28">
        <f t="shared" si="17"/>
        <v>5796900290</v>
      </c>
      <c r="M209" s="30">
        <f t="shared" si="16"/>
        <v>26531</v>
      </c>
      <c r="N209" s="31">
        <f t="shared" si="14"/>
        <v>233388.36822610517</v>
      </c>
      <c r="O209" s="28">
        <v>205000</v>
      </c>
      <c r="P209" s="29">
        <f t="array" aca="1" ref="P209" ca="1">SUM(INDIRECT(ADDRESS(ROW()-MONTH($A209)+1,2)):$B209*INDIRECT(ADDRESS(ROW()-MONTH($A209)+1,9)):I209)/$K209</f>
        <v>39.03047749416217</v>
      </c>
      <c r="Q209" s="32">
        <f t="array" aca="1" ref="Q209" ca="1">SUM(INDIRECT(ADDRESS(ROW()-MONTH($A209)+1,2)):$B209*INDIRECT(ADDRESS(ROW()-MONTH($A209)+1,10)):J209)/$K209</f>
        <v>0.96973528464449621</v>
      </c>
    </row>
    <row r="210" spans="1:17" x14ac:dyDescent="0.25">
      <c r="A210" s="18">
        <v>43709</v>
      </c>
      <c r="B210" s="19">
        <v>3174</v>
      </c>
      <c r="C210" s="20">
        <v>7630</v>
      </c>
      <c r="D210" s="21">
        <f t="shared" si="12"/>
        <v>2.5341821201217822</v>
      </c>
      <c r="E210" s="20">
        <v>3052</v>
      </c>
      <c r="F210" s="22">
        <f t="shared" si="11"/>
        <v>724287756</v>
      </c>
      <c r="G210" s="23">
        <v>228194</v>
      </c>
      <c r="H210" s="24">
        <v>195750</v>
      </c>
      <c r="I210" s="25">
        <v>38</v>
      </c>
      <c r="J210" s="26">
        <v>0.95899999999999996</v>
      </c>
      <c r="K210" s="27">
        <f t="shared" si="13"/>
        <v>28012</v>
      </c>
      <c r="L210" s="28">
        <f t="shared" si="17"/>
        <v>6521188046</v>
      </c>
      <c r="M210" s="30">
        <f t="shared" si="16"/>
        <v>29583</v>
      </c>
      <c r="N210" s="31">
        <f t="shared" si="14"/>
        <v>232799.80172783093</v>
      </c>
      <c r="O210" s="28">
        <v>202000</v>
      </c>
      <c r="P210" s="29">
        <f t="array" aca="1" ref="P210" ca="1">SUM(INDIRECT(ADDRESS(ROW()-MONTH($A210)+1,2)):$B210*INDIRECT(ADDRESS(ROW()-MONTH($A210)+1,9)):I210)/$K210</f>
        <v>38.913715550478365</v>
      </c>
      <c r="Q210" s="32">
        <f t="array" aca="1" ref="Q210" ca="1">SUM(INDIRECT(ADDRESS(ROW()-MONTH($A210)+1,2)):$B210*INDIRECT(ADDRESS(ROW()-MONTH($A210)+1,10)):J210)/$K210</f>
        <v>0.96851888476367265</v>
      </c>
    </row>
    <row r="211" spans="1:17" x14ac:dyDescent="0.25">
      <c r="A211" s="18">
        <v>43739</v>
      </c>
      <c r="B211" s="19">
        <v>3257</v>
      </c>
      <c r="C211" s="20">
        <v>7544</v>
      </c>
      <c r="D211" s="21">
        <f t="shared" si="12"/>
        <v>2.4914820421081605</v>
      </c>
      <c r="E211" s="20">
        <v>2993</v>
      </c>
      <c r="F211" s="22">
        <f t="shared" si="11"/>
        <v>729147847</v>
      </c>
      <c r="G211" s="23">
        <v>223871</v>
      </c>
      <c r="H211" s="24">
        <v>195000</v>
      </c>
      <c r="I211" s="25">
        <v>38</v>
      </c>
      <c r="J211" s="26">
        <v>0.96099999999999997</v>
      </c>
      <c r="K211" s="27">
        <f t="shared" si="13"/>
        <v>31269</v>
      </c>
      <c r="L211" s="28">
        <f t="shared" si="17"/>
        <v>7250335893</v>
      </c>
      <c r="M211" s="30">
        <f t="shared" si="16"/>
        <v>32576</v>
      </c>
      <c r="N211" s="31">
        <f t="shared" si="14"/>
        <v>231869.7717547731</v>
      </c>
      <c r="O211" s="28">
        <v>200100</v>
      </c>
      <c r="P211" s="29">
        <f t="array" aca="1" ref="P211" ca="1">SUM(INDIRECT(ADDRESS(ROW()-MONTH($A211)+1,2)):$B211*INDIRECT(ADDRESS(ROW()-MONTH($A211)+1,9)):I211)/$K211</f>
        <v>38.818542326265629</v>
      </c>
      <c r="Q211" s="32">
        <f t="array" aca="1" ref="Q211" ca="1">SUM(INDIRECT(ADDRESS(ROW()-MONTH($A211)+1,2)):$B211*INDIRECT(ADDRESS(ROW()-MONTH($A211)+1,10)):J211)/$K211</f>
        <v>0.96773571268668634</v>
      </c>
    </row>
    <row r="212" spans="1:17" x14ac:dyDescent="0.25">
      <c r="A212" s="18">
        <v>43770</v>
      </c>
      <c r="B212" s="19">
        <v>2806</v>
      </c>
      <c r="C212" s="20">
        <v>7043</v>
      </c>
      <c r="D212" s="21">
        <f t="shared" si="12"/>
        <v>2.3260217421219211</v>
      </c>
      <c r="E212" s="20">
        <v>2531</v>
      </c>
      <c r="F212" s="22">
        <f t="shared" si="11"/>
        <v>630308974</v>
      </c>
      <c r="G212" s="23">
        <v>224629</v>
      </c>
      <c r="H212" s="24">
        <v>195000</v>
      </c>
      <c r="I212" s="25">
        <v>42</v>
      </c>
      <c r="J212" s="26">
        <v>0.95799999999999996</v>
      </c>
      <c r="K212" s="27">
        <f t="shared" si="13"/>
        <v>34075</v>
      </c>
      <c r="L212" s="28">
        <f t="shared" si="17"/>
        <v>7880644867</v>
      </c>
      <c r="M212" s="30">
        <f t="shared" si="16"/>
        <v>35107</v>
      </c>
      <c r="N212" s="31">
        <f t="shared" si="14"/>
        <v>231273.51040352165</v>
      </c>
      <c r="O212" s="28">
        <v>200000</v>
      </c>
      <c r="P212" s="29">
        <f t="array" aca="1" ref="P212" ca="1">SUM(INDIRECT(ADDRESS(ROW()-MONTH($A212)+1,2)):$B212*INDIRECT(ADDRESS(ROW()-MONTH($A212)+1,9)):I212)/$K212</f>
        <v>39.080528246515037</v>
      </c>
      <c r="Q212" s="32">
        <f t="array" aca="1" ref="Q212" ca="1">SUM(INDIRECT(ADDRESS(ROW()-MONTH($A212)+1,2)):$B212*INDIRECT(ADDRESS(ROW()-MONTH($A212)+1,10)):J212)/$K212</f>
        <v>0.9669339985326485</v>
      </c>
    </row>
    <row r="213" spans="1:17" x14ac:dyDescent="0.25">
      <c r="A213" s="18">
        <v>43800</v>
      </c>
      <c r="B213" s="19">
        <v>2862</v>
      </c>
      <c r="C213" s="20">
        <v>5990</v>
      </c>
      <c r="D213" s="21">
        <f t="shared" si="12"/>
        <v>1.9460161897284565</v>
      </c>
      <c r="E213" s="20">
        <v>1910</v>
      </c>
      <c r="F213" s="22">
        <f t="shared" si="11"/>
        <v>650649942</v>
      </c>
      <c r="G213" s="23">
        <v>227341</v>
      </c>
      <c r="H213" s="24">
        <v>199925</v>
      </c>
      <c r="I213" s="25">
        <v>46</v>
      </c>
      <c r="J213" s="26">
        <v>0.95299999999999996</v>
      </c>
      <c r="K213" s="27">
        <f t="shared" si="13"/>
        <v>36937</v>
      </c>
      <c r="L213" s="28">
        <f t="shared" si="17"/>
        <v>8531294809</v>
      </c>
      <c r="M213" s="30">
        <f t="shared" si="16"/>
        <v>37017</v>
      </c>
      <c r="N213" s="31">
        <f t="shared" si="14"/>
        <v>230968.80658959851</v>
      </c>
      <c r="O213" s="28">
        <v>200000</v>
      </c>
      <c r="P213" s="29">
        <f t="array" aca="1" ref="P213" ca="1">SUM(INDIRECT(ADDRESS(ROW()-MONTH($A213)+1,2)):$B213*INDIRECT(ADDRESS(ROW()-MONTH($A213)+1,9)):I213)/$K213</f>
        <v>39.61667163007283</v>
      </c>
      <c r="Q213" s="32">
        <f t="array" aca="1" ref="Q213" ca="1">SUM(INDIRECT(ADDRESS(ROW()-MONTH($A213)+1,2)):$B213*INDIRECT(ADDRESS(ROW()-MONTH($A213)+1,10)):J213)/$K213</f>
        <v>0.9658543465901398</v>
      </c>
    </row>
    <row r="214" spans="1:17" x14ac:dyDescent="0.25">
      <c r="A214" s="18">
        <v>43831</v>
      </c>
      <c r="B214" s="19">
        <v>2013</v>
      </c>
      <c r="C214" s="20">
        <v>5704</v>
      </c>
      <c r="D214" s="21">
        <f t="shared" ref="D214:D277" si="18">C214/AVERAGE(B203:B214)</f>
        <v>1.8423772609819122</v>
      </c>
      <c r="E214" s="20">
        <v>2464</v>
      </c>
      <c r="F214" s="22">
        <f t="shared" si="11"/>
        <v>429783552</v>
      </c>
      <c r="G214" s="23">
        <v>213504</v>
      </c>
      <c r="H214" s="24">
        <v>185000</v>
      </c>
      <c r="I214" s="25">
        <v>55</v>
      </c>
      <c r="J214" s="26">
        <v>0.94499999999999995</v>
      </c>
      <c r="K214" s="27">
        <f t="shared" ref="K214:K259" si="19">IF(MONTH(A214)=1,B214,K213+B214)</f>
        <v>2013</v>
      </c>
      <c r="L214" s="28">
        <f t="shared" si="17"/>
        <v>429783552</v>
      </c>
      <c r="M214" s="30">
        <f t="shared" si="16"/>
        <v>2464</v>
      </c>
      <c r="N214" s="31">
        <f t="shared" ref="N214:N268" si="20">L214/K214</f>
        <v>213504</v>
      </c>
      <c r="O214" s="28">
        <v>185000</v>
      </c>
      <c r="P214" s="29">
        <f t="array" aca="1" ref="P214" ca="1">SUM(INDIRECT(ADDRESS(ROW()-MONTH($A214)+1,2)):$B214*INDIRECT(ADDRESS(ROW()-MONTH($A214)+1,9)):I214)/$K214</f>
        <v>55</v>
      </c>
      <c r="Q214" s="32">
        <f t="array" aca="1" ref="Q214" ca="1">SUM(INDIRECT(ADDRESS(ROW()-MONTH($A214)+1,2)):$B214*INDIRECT(ADDRESS(ROW()-MONTH($A214)+1,10)):J214)/$K214</f>
        <v>0.94499999999999995</v>
      </c>
    </row>
    <row r="215" spans="1:17" x14ac:dyDescent="0.25">
      <c r="A215" s="18">
        <v>43862</v>
      </c>
      <c r="B215" s="19">
        <v>2089</v>
      </c>
      <c r="C215" s="20">
        <v>5450</v>
      </c>
      <c r="D215" s="21">
        <f t="shared" si="18"/>
        <v>1.7539625070399871</v>
      </c>
      <c r="E215" s="20">
        <v>2710</v>
      </c>
      <c r="F215" s="22">
        <f t="shared" si="11"/>
        <v>454046239</v>
      </c>
      <c r="G215" s="23">
        <v>217351</v>
      </c>
      <c r="H215" s="24">
        <v>195000</v>
      </c>
      <c r="I215" s="25">
        <v>53</v>
      </c>
      <c r="J215" s="26">
        <v>0.95299999999999996</v>
      </c>
      <c r="K215" s="27">
        <f t="shared" si="19"/>
        <v>4102</v>
      </c>
      <c r="L215" s="28">
        <f t="shared" si="17"/>
        <v>883829791</v>
      </c>
      <c r="M215" s="30">
        <f t="shared" si="16"/>
        <v>5174</v>
      </c>
      <c r="N215" s="31">
        <f t="shared" si="20"/>
        <v>215463.13773768893</v>
      </c>
      <c r="O215" s="28">
        <v>192000</v>
      </c>
      <c r="P215" s="29">
        <f t="array" aca="1" ref="P215" ca="1">SUM(INDIRECT(ADDRESS(ROW()-MONTH($A215)+1,2)):$B215*INDIRECT(ADDRESS(ROW()-MONTH($A215)+1,9)):I215)/$K215</f>
        <v>53.981472452462214</v>
      </c>
      <c r="Q215" s="32">
        <f t="array" aca="1" ref="Q215" ca="1">SUM(INDIRECT(ADDRESS(ROW()-MONTH($A215)+1,2)):$B215*INDIRECT(ADDRESS(ROW()-MONTH($A215)+1,10)):J215)/$K215</f>
        <v>0.94907411019015109</v>
      </c>
    </row>
    <row r="216" spans="1:17" x14ac:dyDescent="0.25">
      <c r="A216" s="18">
        <v>43891</v>
      </c>
      <c r="B216" s="19">
        <v>2765</v>
      </c>
      <c r="C216" s="20">
        <v>5520</v>
      </c>
      <c r="D216" s="21">
        <f t="shared" si="18"/>
        <v>1.7675783855903937</v>
      </c>
      <c r="E216" s="20">
        <v>3212</v>
      </c>
      <c r="F216" s="22">
        <f t="shared" si="11"/>
        <v>647256085</v>
      </c>
      <c r="G216" s="23">
        <v>234089</v>
      </c>
      <c r="H216" s="24">
        <v>205000</v>
      </c>
      <c r="I216" s="25">
        <v>44</v>
      </c>
      <c r="J216" s="26">
        <v>0.97</v>
      </c>
      <c r="K216" s="27">
        <f t="shared" si="19"/>
        <v>6867</v>
      </c>
      <c r="L216" s="28">
        <f t="shared" si="17"/>
        <v>1531085876</v>
      </c>
      <c r="M216" s="30">
        <f t="shared" si="16"/>
        <v>8386</v>
      </c>
      <c r="N216" s="31">
        <f t="shared" si="20"/>
        <v>222962.84782292121</v>
      </c>
      <c r="O216" s="28">
        <v>196500</v>
      </c>
      <c r="P216" s="29">
        <f t="array" aca="1" ref="P216" ca="1">SUM(INDIRECT(ADDRESS(ROW()-MONTH($A216)+1,2)):$B216*INDIRECT(ADDRESS(ROW()-MONTH($A216)+1,9)):I216)/$K216</f>
        <v>49.962429008300568</v>
      </c>
      <c r="Q216" s="32">
        <f t="array" aca="1" ref="Q216" ca="1">SUM(INDIRECT(ADDRESS(ROW()-MONTH($A216)+1,2)):$B216*INDIRECT(ADDRESS(ROW()-MONTH($A216)+1,10)):J216)/$K216</f>
        <v>0.95749992718800059</v>
      </c>
    </row>
    <row r="217" spans="1:17" x14ac:dyDescent="0.25">
      <c r="A217" s="18">
        <v>43922</v>
      </c>
      <c r="B217" s="19">
        <v>2846</v>
      </c>
      <c r="C217" s="20">
        <v>3883</v>
      </c>
      <c r="D217" s="21">
        <f t="shared" si="18"/>
        <v>1.2469492614001285</v>
      </c>
      <c r="E217" s="20">
        <v>3006</v>
      </c>
      <c r="F217" s="22">
        <f t="shared" si="11"/>
        <v>671971906</v>
      </c>
      <c r="G217" s="23">
        <v>236111</v>
      </c>
      <c r="H217" s="24">
        <v>211500</v>
      </c>
      <c r="I217" s="25">
        <v>35</v>
      </c>
      <c r="J217" s="26">
        <v>0.97899999999999998</v>
      </c>
      <c r="K217" s="27">
        <f t="shared" si="19"/>
        <v>9713</v>
      </c>
      <c r="L217" s="28">
        <f t="shared" si="17"/>
        <v>2203057782</v>
      </c>
      <c r="M217" s="30">
        <f t="shared" si="16"/>
        <v>11392</v>
      </c>
      <c r="N217" s="31">
        <f t="shared" si="20"/>
        <v>226815.37959435806</v>
      </c>
      <c r="O217" s="28">
        <v>201000</v>
      </c>
      <c r="P217" s="29">
        <f t="array" aca="1" ref="P217" ca="1">SUM(INDIRECT(ADDRESS(ROW()-MONTH($A217)+1,2)):$B217*INDIRECT(ADDRESS(ROW()-MONTH($A217)+1,9)):I217)/$K217</f>
        <v>45.578297127561001</v>
      </c>
      <c r="Q217" s="32">
        <f t="array" aca="1" ref="Q217" ca="1">SUM(INDIRECT(ADDRESS(ROW()-MONTH($A217)+1,2)):$B217*INDIRECT(ADDRESS(ROW()-MONTH($A217)+1,10)):J217)/$K217</f>
        <v>0.9637996499536704</v>
      </c>
    </row>
    <row r="218" spans="1:17" x14ac:dyDescent="0.25">
      <c r="A218" s="18">
        <v>43952</v>
      </c>
      <c r="B218" s="19">
        <v>3021</v>
      </c>
      <c r="C218" s="20">
        <v>3675</v>
      </c>
      <c r="D218" s="21">
        <f t="shared" si="18"/>
        <v>1.2069626142646013</v>
      </c>
      <c r="E218" s="20">
        <v>3982</v>
      </c>
      <c r="F218" s="22">
        <f t="shared" si="11"/>
        <v>723973587</v>
      </c>
      <c r="G218" s="23">
        <v>239647</v>
      </c>
      <c r="H218" s="24">
        <v>214107</v>
      </c>
      <c r="I218" s="25">
        <v>34</v>
      </c>
      <c r="J218" s="26">
        <v>0.98</v>
      </c>
      <c r="K218" s="27">
        <f t="shared" si="19"/>
        <v>12734</v>
      </c>
      <c r="L218" s="28">
        <f t="shared" si="17"/>
        <v>2927031369</v>
      </c>
      <c r="M218" s="30">
        <f t="shared" si="16"/>
        <v>15374</v>
      </c>
      <c r="N218" s="31">
        <f t="shared" si="20"/>
        <v>229859.53895084027</v>
      </c>
      <c r="O218" s="28">
        <v>205000</v>
      </c>
      <c r="P218" s="29">
        <f t="array" aca="1" ref="P218" ca="1">SUM(INDIRECT(ADDRESS(ROW()-MONTH($A218)+1,2)):$B218*INDIRECT(ADDRESS(ROW()-MONTH($A218)+1,9)):I218)/$K218</f>
        <v>42.831474791895715</v>
      </c>
      <c r="Q218" s="32">
        <f t="array" aca="1" ref="Q218" ca="1">SUM(INDIRECT(ADDRESS(ROW()-MONTH($A218)+1,2)):$B218*INDIRECT(ADDRESS(ROW()-MONTH($A218)+1,10)):J218)/$K218</f>
        <v>0.96764300298413697</v>
      </c>
    </row>
    <row r="219" spans="1:17" x14ac:dyDescent="0.25">
      <c r="A219" s="18">
        <v>43983</v>
      </c>
      <c r="B219" s="19">
        <v>3902</v>
      </c>
      <c r="C219" s="20">
        <v>3440</v>
      </c>
      <c r="D219" s="21">
        <f t="shared" si="18"/>
        <v>1.1298754618858629</v>
      </c>
      <c r="E219" s="20">
        <v>4179</v>
      </c>
      <c r="F219" s="22">
        <f t="shared" si="11"/>
        <v>1001865814</v>
      </c>
      <c r="G219" s="23">
        <v>256757</v>
      </c>
      <c r="H219" s="24">
        <v>230000</v>
      </c>
      <c r="I219" s="25">
        <v>33</v>
      </c>
      <c r="J219" s="26">
        <v>0.98399999999999999</v>
      </c>
      <c r="K219" s="27">
        <f t="shared" si="19"/>
        <v>16636</v>
      </c>
      <c r="L219" s="28">
        <f t="shared" si="17"/>
        <v>3928897183</v>
      </c>
      <c r="M219" s="30">
        <f t="shared" si="16"/>
        <v>19553</v>
      </c>
      <c r="N219" s="31">
        <f t="shared" si="20"/>
        <v>236168.38080067324</v>
      </c>
      <c r="O219" s="28">
        <v>210000</v>
      </c>
      <c r="P219" s="29">
        <f t="array" aca="1" ref="P219" ca="1">SUM(INDIRECT(ADDRESS(ROW()-MONTH($A219)+1,2)):$B219*INDIRECT(ADDRESS(ROW()-MONTH($A219)+1,9)):I219)/$K219</f>
        <v>40.525486895888434</v>
      </c>
      <c r="Q219" s="32">
        <f t="array" aca="1" ref="Q219" ca="1">SUM(INDIRECT(ADDRESS(ROW()-MONTH($A219)+1,2)):$B219*INDIRECT(ADDRESS(ROW()-MONTH($A219)+1,10)):J219)/$K219</f>
        <v>0.97147956239480637</v>
      </c>
    </row>
    <row r="220" spans="1:17" x14ac:dyDescent="0.25">
      <c r="A220" s="18">
        <v>44013</v>
      </c>
      <c r="B220" s="19">
        <v>4329</v>
      </c>
      <c r="C220" s="20">
        <v>3730</v>
      </c>
      <c r="D220" s="21">
        <f t="shared" si="18"/>
        <v>1.2102203596052452</v>
      </c>
      <c r="E220" s="20">
        <v>3888</v>
      </c>
      <c r="F220" s="22">
        <f t="shared" ref="F220:F234" si="21">B220*G220</f>
        <v>1151942571</v>
      </c>
      <c r="G220" s="23">
        <v>266099</v>
      </c>
      <c r="H220" s="24">
        <v>232700</v>
      </c>
      <c r="I220" s="25">
        <v>30</v>
      </c>
      <c r="J220" s="26">
        <v>0.98899999999999999</v>
      </c>
      <c r="K220" s="27">
        <f t="shared" si="19"/>
        <v>20965</v>
      </c>
      <c r="L220" s="28">
        <f t="shared" si="17"/>
        <v>5080839754</v>
      </c>
      <c r="M220" s="30">
        <f t="shared" si="16"/>
        <v>23441</v>
      </c>
      <c r="N220" s="31">
        <f t="shared" si="20"/>
        <v>242348.66463152875</v>
      </c>
      <c r="O220" s="28">
        <v>215000</v>
      </c>
      <c r="P220" s="29">
        <f t="array" aca="1" ref="P220" ca="1">SUM(INDIRECT(ADDRESS(ROW()-MONTH($A220)+1,2)):$B220*INDIRECT(ADDRESS(ROW()-MONTH($A220)+1,9)):I220)/$K220</f>
        <v>38.352110660624852</v>
      </c>
      <c r="Q220" s="32">
        <f t="array" aca="1" ref="Q220" ca="1">SUM(INDIRECT(ADDRESS(ROW()-MONTH($A220)+1,2)):$B220*INDIRECT(ADDRESS(ROW()-MONTH($A220)+1,10)):J220)/$K220</f>
        <v>0.9750973050321966</v>
      </c>
    </row>
    <row r="221" spans="1:17" x14ac:dyDescent="0.25">
      <c r="A221" s="18">
        <v>44044</v>
      </c>
      <c r="B221" s="19">
        <v>3829</v>
      </c>
      <c r="C221" s="20">
        <v>3459</v>
      </c>
      <c r="D221" s="21">
        <f t="shared" si="18"/>
        <v>1.1250914807687096</v>
      </c>
      <c r="E221" s="20">
        <v>4136</v>
      </c>
      <c r="F221" s="22">
        <f t="shared" si="21"/>
        <v>1014401654</v>
      </c>
      <c r="G221" s="23">
        <v>264926</v>
      </c>
      <c r="H221" s="24">
        <v>234900</v>
      </c>
      <c r="I221" s="25">
        <v>27</v>
      </c>
      <c r="J221" s="26">
        <v>0.99199999999999999</v>
      </c>
      <c r="K221" s="27">
        <f t="shared" si="19"/>
        <v>24794</v>
      </c>
      <c r="L221" s="28">
        <f t="shared" si="17"/>
        <v>6095241408</v>
      </c>
      <c r="M221" s="30">
        <f t="shared" si="16"/>
        <v>27577</v>
      </c>
      <c r="N221" s="31">
        <f t="shared" si="20"/>
        <v>245835.33951762522</v>
      </c>
      <c r="O221" s="28">
        <v>219000</v>
      </c>
      <c r="P221" s="29">
        <f t="array" aca="1" ref="P221" ca="1">SUM(INDIRECT(ADDRESS(ROW()-MONTH($A221)+1,2)):$B221*INDIRECT(ADDRESS(ROW()-MONTH($A221)+1,9)):I221)/$K221</f>
        <v>36.598975558602888</v>
      </c>
      <c r="Q221" s="32">
        <f t="array" aca="1" ref="Q221" ca="1">SUM(INDIRECT(ADDRESS(ROW()-MONTH($A221)+1,2)):$B221*INDIRECT(ADDRESS(ROW()-MONTH($A221)+1,10)):J221)/$K221</f>
        <v>0.97770763087843826</v>
      </c>
    </row>
    <row r="222" spans="1:17" x14ac:dyDescent="0.25">
      <c r="A222" s="18">
        <v>44075</v>
      </c>
      <c r="B222" s="19">
        <v>3951</v>
      </c>
      <c r="C222" s="20">
        <v>3808</v>
      </c>
      <c r="D222" s="21">
        <f t="shared" si="18"/>
        <v>1.2130607910804354</v>
      </c>
      <c r="E222" s="20">
        <v>3534</v>
      </c>
      <c r="F222" s="22">
        <f t="shared" si="21"/>
        <v>1065699279</v>
      </c>
      <c r="G222" s="23">
        <v>269729</v>
      </c>
      <c r="H222" s="24">
        <v>235000</v>
      </c>
      <c r="I222" s="25">
        <v>27</v>
      </c>
      <c r="J222" s="26">
        <v>0.98899999999999999</v>
      </c>
      <c r="K222" s="27">
        <f t="shared" si="19"/>
        <v>28745</v>
      </c>
      <c r="L222" s="28">
        <f t="shared" si="17"/>
        <v>7160940687</v>
      </c>
      <c r="M222" s="30">
        <f t="shared" si="16"/>
        <v>31111</v>
      </c>
      <c r="N222" s="31">
        <f t="shared" si="20"/>
        <v>249119.52294312054</v>
      </c>
      <c r="O222" s="28">
        <v>220000</v>
      </c>
      <c r="P222" s="29">
        <f t="array" aca="1" ref="P222" ca="1">SUM(INDIRECT(ADDRESS(ROW()-MONTH($A222)+1,2)):$B222*INDIRECT(ADDRESS(ROW()-MONTH($A222)+1,9)):I222)/$K222</f>
        <v>35.279596451556792</v>
      </c>
      <c r="Q222" s="32">
        <f t="array" aca="1" ref="Q222" ca="1">SUM(INDIRECT(ADDRESS(ROW()-MONTH($A222)+1,2)):$B222*INDIRECT(ADDRESS(ROW()-MONTH($A222)+1,10)):J222)/$K222</f>
        <v>0.97925976691598537</v>
      </c>
    </row>
    <row r="223" spans="1:17" x14ac:dyDescent="0.25">
      <c r="A223" s="18">
        <v>44105</v>
      </c>
      <c r="B223" s="19">
        <v>3854</v>
      </c>
      <c r="C223" s="20">
        <v>3969</v>
      </c>
      <c r="D223" s="21">
        <f t="shared" si="18"/>
        <v>1.2446233046750463</v>
      </c>
      <c r="E223" s="20">
        <v>3654</v>
      </c>
      <c r="F223" s="22">
        <f t="shared" si="21"/>
        <v>1015883568</v>
      </c>
      <c r="G223" s="23">
        <v>263592</v>
      </c>
      <c r="H223" s="24">
        <v>231000</v>
      </c>
      <c r="I223" s="25">
        <v>23</v>
      </c>
      <c r="J223" s="26">
        <v>0.98899999999999999</v>
      </c>
      <c r="K223" s="27">
        <f t="shared" si="19"/>
        <v>32599</v>
      </c>
      <c r="L223" s="28">
        <f t="shared" si="17"/>
        <v>8176824255</v>
      </c>
      <c r="M223" s="30">
        <f t="shared" si="16"/>
        <v>34765</v>
      </c>
      <c r="N223" s="31">
        <f t="shared" si="20"/>
        <v>250830.52409583115</v>
      </c>
      <c r="O223" s="28">
        <v>222000</v>
      </c>
      <c r="P223" s="29">
        <f t="array" aca="1" ref="P223" ca="1">SUM(INDIRECT(ADDRESS(ROW()-MONTH($A223)+1,2)):$B223*INDIRECT(ADDRESS(ROW()-MONTH($A223)+1,9)):I223)/$K223</f>
        <v>33.827847479984051</v>
      </c>
      <c r="Q223" s="32">
        <f t="array" aca="1" ref="Q223" ca="1">SUM(INDIRECT(ADDRESS(ROW()-MONTH($A223)+1,2)):$B223*INDIRECT(ADDRESS(ROW()-MONTH($A223)+1,10)):J223)/$K223</f>
        <v>0.98041130096015217</v>
      </c>
    </row>
    <row r="224" spans="1:17" x14ac:dyDescent="0.25">
      <c r="A224" s="18">
        <v>44136</v>
      </c>
      <c r="B224" s="19">
        <v>3296</v>
      </c>
      <c r="C224" s="20">
        <v>3690</v>
      </c>
      <c r="D224" s="21">
        <f t="shared" si="18"/>
        <v>1.1425032897283072</v>
      </c>
      <c r="E224" s="20">
        <v>2884</v>
      </c>
      <c r="F224" s="22">
        <f t="shared" si="21"/>
        <v>881340512</v>
      </c>
      <c r="G224" s="23">
        <v>267397</v>
      </c>
      <c r="H224" s="24">
        <v>230000</v>
      </c>
      <c r="I224" s="25">
        <v>26</v>
      </c>
      <c r="J224" s="26">
        <v>0.98599999999999999</v>
      </c>
      <c r="K224" s="27">
        <f t="shared" si="19"/>
        <v>35895</v>
      </c>
      <c r="L224" s="28">
        <f t="shared" si="17"/>
        <v>9058164767</v>
      </c>
      <c r="M224" s="30">
        <f t="shared" si="16"/>
        <v>37649</v>
      </c>
      <c r="N224" s="31">
        <f t="shared" si="20"/>
        <v>252351.71380415099</v>
      </c>
      <c r="O224" s="28">
        <v>223000</v>
      </c>
      <c r="P224" s="29">
        <f t="array" aca="1" ref="P224" ca="1">SUM(INDIRECT(ADDRESS(ROW()-MONTH($A224)+1,2)):$B224*INDIRECT(ADDRESS(ROW()-MONTH($A224)+1,9)):I224)/$K224</f>
        <v>33.109068115336399</v>
      </c>
      <c r="Q224" s="32">
        <f t="array" aca="1" ref="Q224" ca="1">SUM(INDIRECT(ADDRESS(ROW()-MONTH($A224)+1,2)):$B224*INDIRECT(ADDRESS(ROW()-MONTH($A224)+1,10)):J224)/$K224</f>
        <v>0.98092447416074657</v>
      </c>
    </row>
    <row r="225" spans="1:17" x14ac:dyDescent="0.25">
      <c r="A225" s="18">
        <v>44166</v>
      </c>
      <c r="B225" s="19">
        <v>3438</v>
      </c>
      <c r="C225" s="20">
        <v>3413</v>
      </c>
      <c r="D225" s="21">
        <f t="shared" si="18"/>
        <v>1.0412630615513692</v>
      </c>
      <c r="E225" s="20">
        <v>2321</v>
      </c>
      <c r="F225" s="22">
        <f t="shared" si="21"/>
        <v>905610456</v>
      </c>
      <c r="G225" s="23">
        <v>263412</v>
      </c>
      <c r="H225" s="24">
        <v>225000</v>
      </c>
      <c r="I225" s="25">
        <v>26</v>
      </c>
      <c r="J225" s="26">
        <v>0.98099999999999998</v>
      </c>
      <c r="K225" s="27">
        <f t="shared" si="19"/>
        <v>39333</v>
      </c>
      <c r="L225" s="28">
        <f t="shared" si="17"/>
        <v>9963775223</v>
      </c>
      <c r="M225" s="30">
        <f t="shared" si="16"/>
        <v>39970</v>
      </c>
      <c r="N225" s="31">
        <f t="shared" si="20"/>
        <v>253318.46599547454</v>
      </c>
      <c r="O225" s="28">
        <v>223000</v>
      </c>
      <c r="P225" s="29">
        <f t="array" aca="1" ref="P225" ca="1">SUM(INDIRECT(ADDRESS(ROW()-MONTH($A225)+1,2)):$B225*INDIRECT(ADDRESS(ROW()-MONTH($A225)+1,9)):I225)/$K225</f>
        <v>32.487682099000835</v>
      </c>
      <c r="Q225" s="32">
        <f t="array" aca="1" ref="Q225" ca="1">SUM(INDIRECT(ADDRESS(ROW()-MONTH($A225)+1,2)):$B225*INDIRECT(ADDRESS(ROW()-MONTH($A225)+1,10)):J225)/$K225</f>
        <v>0.98093107568708204</v>
      </c>
    </row>
    <row r="226" spans="1:17" x14ac:dyDescent="0.25">
      <c r="A226" s="18">
        <v>44197</v>
      </c>
      <c r="B226" s="19">
        <v>2312</v>
      </c>
      <c r="C226" s="20">
        <v>2989</v>
      </c>
      <c r="D226" s="21">
        <f t="shared" si="18"/>
        <v>0.90502624142107391</v>
      </c>
      <c r="E226" s="20">
        <v>2554</v>
      </c>
      <c r="F226" s="22">
        <f t="shared" si="21"/>
        <v>576097224</v>
      </c>
      <c r="G226" s="23">
        <v>249177</v>
      </c>
      <c r="H226" s="24">
        <v>219000</v>
      </c>
      <c r="I226" s="25">
        <v>28</v>
      </c>
      <c r="J226" s="26">
        <v>0.97699999999999998</v>
      </c>
      <c r="K226" s="27">
        <f t="shared" si="19"/>
        <v>2312</v>
      </c>
      <c r="L226" s="28">
        <f t="shared" si="17"/>
        <v>576097224</v>
      </c>
      <c r="M226" s="30">
        <f t="shared" si="16"/>
        <v>2554</v>
      </c>
      <c r="N226" s="31">
        <f t="shared" si="20"/>
        <v>249177</v>
      </c>
      <c r="O226" s="28">
        <v>219000</v>
      </c>
      <c r="P226" s="29">
        <f t="array" aca="1" ref="P226" ca="1">SUM(INDIRECT(ADDRESS(ROW()-MONTH($A226)+1,2)):$B226*INDIRECT(ADDRESS(ROW()-MONTH($A226)+1,9)):I226)/$K226</f>
        <v>28</v>
      </c>
      <c r="Q226" s="32">
        <f t="array" aca="1" ref="Q226" ca="1">SUM(INDIRECT(ADDRESS(ROW()-MONTH($A226)+1,2)):$B226*INDIRECT(ADDRESS(ROW()-MONTH($A226)+1,10)):J226)/$K226</f>
        <v>0.97699999999999998</v>
      </c>
    </row>
    <row r="227" spans="1:17" x14ac:dyDescent="0.25">
      <c r="A227" s="18">
        <v>44228</v>
      </c>
      <c r="B227" s="19">
        <v>2226</v>
      </c>
      <c r="C227" s="20">
        <v>2813</v>
      </c>
      <c r="D227" s="21">
        <f t="shared" si="18"/>
        <v>0.84880183057155068</v>
      </c>
      <c r="E227" s="20">
        <v>2398</v>
      </c>
      <c r="F227" s="22">
        <f t="shared" si="21"/>
        <v>582566460</v>
      </c>
      <c r="G227" s="23">
        <v>261710</v>
      </c>
      <c r="H227" s="24">
        <v>223000</v>
      </c>
      <c r="I227" s="25">
        <v>29</v>
      </c>
      <c r="J227" s="26">
        <v>0.98399999999999999</v>
      </c>
      <c r="K227" s="27">
        <f t="shared" si="19"/>
        <v>4538</v>
      </c>
      <c r="L227" s="28">
        <f t="shared" si="17"/>
        <v>1158663684</v>
      </c>
      <c r="M227" s="30">
        <f t="shared" si="16"/>
        <v>4952</v>
      </c>
      <c r="N227" s="31">
        <f t="shared" si="20"/>
        <v>255324.74305861612</v>
      </c>
      <c r="O227" s="28">
        <v>220175</v>
      </c>
      <c r="P227" s="29">
        <f t="array" aca="1" ref="P227" ca="1">SUM(INDIRECT(ADDRESS(ROW()-MONTH($A227)+1,2)):$B227*INDIRECT(ADDRESS(ROW()-MONTH($A227)+1,9)):I227)/$K227</f>
        <v>28.490524460114589</v>
      </c>
      <c r="Q227" s="32">
        <f t="array" aca="1" ref="Q227" ca="1">SUM(INDIRECT(ADDRESS(ROW()-MONTH($A227)+1,2)):$B227*INDIRECT(ADDRESS(ROW()-MONTH($A227)+1,10)):J227)/$K227</f>
        <v>0.98043367122080227</v>
      </c>
    </row>
    <row r="228" spans="1:17" x14ac:dyDescent="0.25">
      <c r="A228" s="18">
        <v>44256</v>
      </c>
      <c r="B228" s="19">
        <v>2717</v>
      </c>
      <c r="C228" s="20">
        <v>3103</v>
      </c>
      <c r="D228" s="21">
        <f t="shared" si="18"/>
        <v>0.93743863447546638</v>
      </c>
      <c r="E228" s="20">
        <v>3569</v>
      </c>
      <c r="F228" s="22">
        <f t="shared" si="21"/>
        <v>717244528</v>
      </c>
      <c r="G228" s="23">
        <v>263984</v>
      </c>
      <c r="H228" s="24">
        <v>226500</v>
      </c>
      <c r="I228" s="25">
        <v>29</v>
      </c>
      <c r="J228" s="26">
        <v>0.998</v>
      </c>
      <c r="K228" s="27">
        <f t="shared" si="19"/>
        <v>7255</v>
      </c>
      <c r="L228" s="28">
        <f t="shared" si="17"/>
        <v>1875908212</v>
      </c>
      <c r="M228" s="30">
        <f t="shared" si="16"/>
        <v>8521</v>
      </c>
      <c r="N228" s="31">
        <f t="shared" si="20"/>
        <v>258567.6377670572</v>
      </c>
      <c r="O228" s="28">
        <v>224900</v>
      </c>
      <c r="P228" s="29">
        <f t="array" aca="1" ref="P228" ca="1">SUM(INDIRECT(ADDRESS(ROW()-MONTH($A228)+1,2)):$B228*INDIRECT(ADDRESS(ROW()-MONTH($A228)+1,9)):I228)/$K228</f>
        <v>28.681323225361819</v>
      </c>
      <c r="Q228" s="32">
        <f t="array" aca="1" ref="Q228" ca="1">SUM(INDIRECT(ADDRESS(ROW()-MONTH($A228)+1,2)):$B228*INDIRECT(ADDRESS(ROW()-MONTH($A228)+1,10)):J228)/$K228</f>
        <v>0.98701226740179193</v>
      </c>
    </row>
    <row r="229" spans="1:17" x14ac:dyDescent="0.25">
      <c r="A229" s="18">
        <v>44287</v>
      </c>
      <c r="B229" s="19">
        <v>3392</v>
      </c>
      <c r="C229" s="20">
        <v>3286</v>
      </c>
      <c r="D229" s="21">
        <f t="shared" si="18"/>
        <v>0.97926341669357042</v>
      </c>
      <c r="E229" s="20">
        <v>4080</v>
      </c>
      <c r="F229" s="22">
        <f t="shared" si="21"/>
        <v>939478848</v>
      </c>
      <c r="G229" s="23">
        <v>276969</v>
      </c>
      <c r="H229" s="24">
        <v>242000</v>
      </c>
      <c r="I229" s="25">
        <v>19</v>
      </c>
      <c r="J229" s="26">
        <v>1.0189999999999999</v>
      </c>
      <c r="K229" s="27">
        <f t="shared" si="19"/>
        <v>10647</v>
      </c>
      <c r="L229" s="28">
        <f t="shared" si="17"/>
        <v>2815387060</v>
      </c>
      <c r="M229" s="30">
        <f t="shared" si="16"/>
        <v>12601</v>
      </c>
      <c r="N229" s="31">
        <f t="shared" si="20"/>
        <v>264430.07983469521</v>
      </c>
      <c r="O229" s="28">
        <v>229000</v>
      </c>
      <c r="P229" s="29">
        <f t="array" aca="1" ref="P229" ca="1">SUM(INDIRECT(ADDRESS(ROW()-MONTH($A229)+1,2)):$B229*INDIRECT(ADDRESS(ROW()-MONTH($A229)+1,9)):I229)/$K229</f>
        <v>25.596975673898751</v>
      </c>
      <c r="Q229" s="32">
        <f t="array" aca="1" ref="Q229" ca="1">SUM(INDIRECT(ADDRESS(ROW()-MONTH($A229)+1,2)):$B229*INDIRECT(ADDRESS(ROW()-MONTH($A229)+1,10)):J229)/$K229</f>
        <v>0.99720315581854047</v>
      </c>
    </row>
    <row r="230" spans="1:17" x14ac:dyDescent="0.25">
      <c r="A230" s="18">
        <v>44317</v>
      </c>
      <c r="B230" s="19">
        <v>3739</v>
      </c>
      <c r="C230" s="20">
        <v>3253</v>
      </c>
      <c r="D230" s="21">
        <f t="shared" si="18"/>
        <v>0.95244601683542762</v>
      </c>
      <c r="E230" s="20">
        <v>4307</v>
      </c>
      <c r="F230" s="22">
        <f t="shared" si="21"/>
        <v>1104235131</v>
      </c>
      <c r="G230" s="23">
        <v>295329</v>
      </c>
      <c r="H230" s="24">
        <v>255000</v>
      </c>
      <c r="I230" s="25">
        <v>14</v>
      </c>
      <c r="J230" s="26">
        <v>1.0329999999999999</v>
      </c>
      <c r="K230" s="27">
        <f t="shared" si="19"/>
        <v>14386</v>
      </c>
      <c r="L230" s="28">
        <f t="shared" si="17"/>
        <v>3919622191</v>
      </c>
      <c r="M230" s="30">
        <f t="shared" si="16"/>
        <v>16908</v>
      </c>
      <c r="N230" s="31">
        <f t="shared" si="20"/>
        <v>272460.87800639513</v>
      </c>
      <c r="O230" s="28">
        <v>236000</v>
      </c>
      <c r="P230" s="29">
        <f t="array" aca="1" ref="P230" ca="1">SUM(INDIRECT(ADDRESS(ROW()-MONTH($A230)+1,2)):$B230*INDIRECT(ADDRESS(ROW()-MONTH($A230)+1,9)):I230)/$K230</f>
        <v>22.582858334491867</v>
      </c>
      <c r="Q230" s="32">
        <f t="array" aca="1" ref="Q230" ca="1">SUM(INDIRECT(ADDRESS(ROW()-MONTH($A230)+1,2)):$B230*INDIRECT(ADDRESS(ROW()-MONTH($A230)+1,10)):J230)/$K230</f>
        <v>1.0065069512025582</v>
      </c>
    </row>
    <row r="231" spans="1:17" x14ac:dyDescent="0.25">
      <c r="A231" s="18">
        <v>44348</v>
      </c>
      <c r="B231" s="19">
        <v>4448</v>
      </c>
      <c r="C231" s="20">
        <v>3841</v>
      </c>
      <c r="D231" s="21">
        <f t="shared" si="18"/>
        <v>1.1098215790614241</v>
      </c>
      <c r="E231" s="20">
        <v>4023</v>
      </c>
      <c r="F231" s="22">
        <f t="shared" si="21"/>
        <v>1355572480</v>
      </c>
      <c r="G231" s="23">
        <v>304760</v>
      </c>
      <c r="H231" s="24">
        <v>261175</v>
      </c>
      <c r="I231" s="25">
        <v>13</v>
      </c>
      <c r="J231" s="26">
        <v>1.032</v>
      </c>
      <c r="K231" s="27">
        <f t="shared" si="19"/>
        <v>18834</v>
      </c>
      <c r="L231" s="28">
        <f t="shared" si="17"/>
        <v>5275194671</v>
      </c>
      <c r="M231" s="30">
        <f t="shared" si="16"/>
        <v>20931</v>
      </c>
      <c r="N231" s="31">
        <f t="shared" si="20"/>
        <v>280088.9174365509</v>
      </c>
      <c r="O231" s="28">
        <v>242000</v>
      </c>
      <c r="P231" s="29">
        <f t="array" aca="1" ref="P231" ca="1">SUM(INDIRECT(ADDRESS(ROW()-MONTH($A231)+1,2)):$B231*INDIRECT(ADDRESS(ROW()-MONTH($A231)+1,9)):I231)/$K231</f>
        <v>20.319687798661995</v>
      </c>
      <c r="Q231" s="32">
        <f t="array" aca="1" ref="Q231" ca="1">SUM(INDIRECT(ADDRESS(ROW()-MONTH($A231)+1,2)):$B231*INDIRECT(ADDRESS(ROW()-MONTH($A231)+1,10)):J231)/$K231</f>
        <v>1.0125276096421365</v>
      </c>
    </row>
    <row r="232" spans="1:17" x14ac:dyDescent="0.25">
      <c r="A232" s="18">
        <v>44378</v>
      </c>
      <c r="B232" s="19">
        <v>4118</v>
      </c>
      <c r="C232" s="20">
        <v>4429</v>
      </c>
      <c r="D232" s="21">
        <f t="shared" si="18"/>
        <v>1.2862536302032914</v>
      </c>
      <c r="E232" s="20">
        <v>4213</v>
      </c>
      <c r="F232" s="22">
        <f t="shared" si="21"/>
        <v>1229544204</v>
      </c>
      <c r="G232" s="23">
        <v>298578</v>
      </c>
      <c r="H232" s="24">
        <v>264000</v>
      </c>
      <c r="I232" s="25">
        <v>14</v>
      </c>
      <c r="J232" s="26">
        <v>1.0229999999999999</v>
      </c>
      <c r="K232" s="27">
        <f t="shared" si="19"/>
        <v>22952</v>
      </c>
      <c r="L232" s="28">
        <f t="shared" si="17"/>
        <v>6504738875</v>
      </c>
      <c r="M232" s="30">
        <f t="shared" si="16"/>
        <v>25144</v>
      </c>
      <c r="N232" s="31">
        <f t="shared" si="20"/>
        <v>283406.19009236665</v>
      </c>
      <c r="O232" s="28">
        <v>245000</v>
      </c>
      <c r="P232" s="29">
        <f t="array" aca="1" ref="P232" ca="1">SUM(INDIRECT(ADDRESS(ROW()-MONTH($A232)+1,2)):$B232*INDIRECT(ADDRESS(ROW()-MONTH($A232)+1,9)):I232)/$K232</f>
        <v>19.18582258626699</v>
      </c>
      <c r="Q232" s="32">
        <f t="array" aca="1" ref="Q232" ca="1">SUM(INDIRECT(ADDRESS(ROW()-MONTH($A232)+1,2)):$B232*INDIRECT(ADDRESS(ROW()-MONTH($A232)+1,10)):J232)/$K232</f>
        <v>1.014406544092018</v>
      </c>
    </row>
    <row r="233" spans="1:17" x14ac:dyDescent="0.25">
      <c r="A233" s="18">
        <v>44409</v>
      </c>
      <c r="B233" s="19">
        <v>4250</v>
      </c>
      <c r="C233" s="20">
        <v>4381</v>
      </c>
      <c r="D233" s="21">
        <f t="shared" si="18"/>
        <v>1.2594810857430345</v>
      </c>
      <c r="E233" s="20">
        <v>4049</v>
      </c>
      <c r="F233" s="22">
        <f t="shared" si="21"/>
        <v>1254328000</v>
      </c>
      <c r="G233" s="23">
        <v>295136</v>
      </c>
      <c r="H233" s="24">
        <v>254900</v>
      </c>
      <c r="I233" s="25">
        <v>15</v>
      </c>
      <c r="J233" s="26">
        <v>1.0109999999999999</v>
      </c>
      <c r="K233" s="27">
        <f t="shared" si="19"/>
        <v>27202</v>
      </c>
      <c r="L233" s="28">
        <f t="shared" si="17"/>
        <v>7759066875</v>
      </c>
      <c r="M233" s="30">
        <f t="shared" si="16"/>
        <v>29193</v>
      </c>
      <c r="N233" s="31">
        <f t="shared" si="20"/>
        <v>285238.83813690167</v>
      </c>
      <c r="O233" s="28">
        <v>248000</v>
      </c>
      <c r="P233" s="29">
        <f t="array" aca="1" ref="P233" ca="1">SUM(INDIRECT(ADDRESS(ROW()-MONTH($A233)+1,2)):$B233*INDIRECT(ADDRESS(ROW()-MONTH($A233)+1,9)):I233)/$K233</f>
        <v>18.53183589441953</v>
      </c>
      <c r="Q233" s="32">
        <f t="array" aca="1" ref="Q233" ca="1">SUM(INDIRECT(ADDRESS(ROW()-MONTH($A233)+1,2)):$B233*INDIRECT(ADDRESS(ROW()-MONTH($A233)+1,10)):J233)/$K233</f>
        <v>1.0138743107124475</v>
      </c>
    </row>
    <row r="234" spans="1:17" x14ac:dyDescent="0.25">
      <c r="A234" s="18">
        <v>44440</v>
      </c>
      <c r="B234" s="19">
        <v>4010</v>
      </c>
      <c r="C234" s="20">
        <v>4417</v>
      </c>
      <c r="D234" s="21">
        <f t="shared" si="18"/>
        <v>1.2680382775119616</v>
      </c>
      <c r="E234" s="20">
        <v>3579</v>
      </c>
      <c r="F234" s="22">
        <f t="shared" si="21"/>
        <v>1178218200</v>
      </c>
      <c r="G234" s="23">
        <v>293820</v>
      </c>
      <c r="H234" s="24">
        <v>250000</v>
      </c>
      <c r="I234" s="25">
        <v>17</v>
      </c>
      <c r="J234" s="26">
        <v>0.998</v>
      </c>
      <c r="K234" s="27">
        <f t="shared" si="19"/>
        <v>31212</v>
      </c>
      <c r="L234" s="28">
        <f t="shared" si="17"/>
        <v>8937285075</v>
      </c>
      <c r="M234" s="30">
        <f t="shared" si="16"/>
        <v>32772</v>
      </c>
      <c r="N234" s="31">
        <f t="shared" si="20"/>
        <v>286341.31343713956</v>
      </c>
      <c r="O234" s="28">
        <v>249000</v>
      </c>
      <c r="P234" s="29">
        <f t="array" aca="1" ref="P234" ca="1">SUM(INDIRECT(ADDRESS(ROW()-MONTH($A234)+1,2)):$B234*INDIRECT(ADDRESS(ROW()-MONTH($A234)+1,9)):I234)/$K234</f>
        <v>18.335031398180188</v>
      </c>
      <c r="Q234" s="32">
        <f t="array" aca="1" ref="Q234" ca="1">SUM(INDIRECT(ADDRESS(ROW()-MONTH($A234)+1,2)):$B234*INDIRECT(ADDRESS(ROW()-MONTH($A234)+1,10)):J234)/$K234</f>
        <v>1.0118348391644238</v>
      </c>
    </row>
    <row r="235" spans="1:17" x14ac:dyDescent="0.25">
      <c r="A235" s="18">
        <v>44470</v>
      </c>
      <c r="B235" s="19">
        <v>3716</v>
      </c>
      <c r="C235" s="20">
        <v>4042</v>
      </c>
      <c r="D235" s="21">
        <f t="shared" si="18"/>
        <v>1.1642263933560559</v>
      </c>
      <c r="E235" s="20">
        <v>3671</v>
      </c>
      <c r="F235" s="22">
        <f t="shared" ref="F235:F277" si="22">B235*G235</f>
        <v>1085748312</v>
      </c>
      <c r="G235" s="23">
        <v>292182</v>
      </c>
      <c r="H235" s="24">
        <v>250000</v>
      </c>
      <c r="I235" s="25">
        <v>20</v>
      </c>
      <c r="J235" s="26">
        <v>0.99199999999999999</v>
      </c>
      <c r="K235" s="27">
        <f t="shared" si="19"/>
        <v>34928</v>
      </c>
      <c r="L235" s="28">
        <f t="shared" ref="L235:L255" si="23">IF(MONTH(A235)=1,F235,F235+L234)</f>
        <v>10023033387</v>
      </c>
      <c r="M235" s="30">
        <f t="shared" ref="M235:M265" si="24">IF(MONTH(A235)=1,E235,M234+E235)</f>
        <v>36443</v>
      </c>
      <c r="N235" s="31">
        <f t="shared" si="20"/>
        <v>286962.70576614753</v>
      </c>
      <c r="O235" s="28">
        <v>249500</v>
      </c>
      <c r="P235" s="29">
        <f t="array" aca="1" ref="P235" ca="1">SUM(INDIRECT(ADDRESS(ROW()-MONTH($A235)+1,2)):$B235*INDIRECT(ADDRESS(ROW()-MONTH($A235)+1,9)):I235)/$K235</f>
        <v>18.512167888227211</v>
      </c>
      <c r="Q235" s="32">
        <f t="array" aca="1" ref="Q235" ca="1">SUM(INDIRECT(ADDRESS(ROW()-MONTH($A235)+1,2)):$B235*INDIRECT(ADDRESS(ROW()-MONTH($A235)+1,10)):J235)/$K235</f>
        <v>1.0097246049015116</v>
      </c>
    </row>
    <row r="236" spans="1:17" x14ac:dyDescent="0.25">
      <c r="A236" s="18">
        <v>44501</v>
      </c>
      <c r="B236" s="19">
        <v>3506</v>
      </c>
      <c r="C236" s="20">
        <v>3523</v>
      </c>
      <c r="D236" s="21">
        <f t="shared" si="18"/>
        <v>1.0096484524264424</v>
      </c>
      <c r="E236" s="20">
        <v>2902</v>
      </c>
      <c r="F236" s="22">
        <f t="shared" si="22"/>
        <v>1009917324</v>
      </c>
      <c r="G236" s="23">
        <v>288054</v>
      </c>
      <c r="H236" s="24">
        <v>247500</v>
      </c>
      <c r="I236" s="25">
        <v>21</v>
      </c>
      <c r="J236" s="26">
        <v>0.98799999999999999</v>
      </c>
      <c r="K236" s="27">
        <f t="shared" si="19"/>
        <v>38434</v>
      </c>
      <c r="L236" s="28">
        <f t="shared" si="23"/>
        <v>11032950711</v>
      </c>
      <c r="M236" s="30">
        <f t="shared" si="24"/>
        <v>39345</v>
      </c>
      <c r="N236" s="31">
        <f t="shared" si="20"/>
        <v>287062.2550606234</v>
      </c>
      <c r="O236" s="28">
        <v>249125</v>
      </c>
      <c r="P236" s="29">
        <f t="array" aca="1" ref="P236" ca="1">SUM(INDIRECT(ADDRESS(ROW()-MONTH($A236)+1,2)):$B236*INDIRECT(ADDRESS(ROW()-MONTH($A236)+1,9)):I236)/$K236</f>
        <v>18.739111203621793</v>
      </c>
      <c r="Q236" s="32">
        <f t="array" aca="1" ref="Q236" ca="1">SUM(INDIRECT(ADDRESS(ROW()-MONTH($A236)+1,2)):$B236*INDIRECT(ADDRESS(ROW()-MONTH($A236)+1,10)):J236)/$K236</f>
        <v>1.0077428578862466</v>
      </c>
    </row>
    <row r="237" spans="1:17" x14ac:dyDescent="0.25">
      <c r="A237" s="18">
        <v>44531</v>
      </c>
      <c r="B237" s="19">
        <v>3458</v>
      </c>
      <c r="C237" s="20">
        <v>2822</v>
      </c>
      <c r="D237" s="21">
        <f t="shared" si="18"/>
        <v>0.80836436551131485</v>
      </c>
      <c r="E237" s="20">
        <v>2327</v>
      </c>
      <c r="F237" s="22">
        <f t="shared" si="22"/>
        <v>1007256614</v>
      </c>
      <c r="G237" s="23">
        <v>291283</v>
      </c>
      <c r="H237" s="24">
        <v>250000</v>
      </c>
      <c r="I237" s="25">
        <v>21</v>
      </c>
      <c r="J237" s="26">
        <v>0.99199999999999999</v>
      </c>
      <c r="K237" s="27">
        <f t="shared" si="19"/>
        <v>41892</v>
      </c>
      <c r="L237" s="28">
        <f t="shared" si="23"/>
        <v>12040207325</v>
      </c>
      <c r="M237" s="30">
        <f t="shared" si="24"/>
        <v>41672</v>
      </c>
      <c r="N237" s="31">
        <f t="shared" si="20"/>
        <v>287410.65895636397</v>
      </c>
      <c r="O237" s="28">
        <v>249900</v>
      </c>
      <c r="P237" s="29">
        <f t="array" aca="1" ref="P237" ca="1">SUM(INDIRECT(ADDRESS(ROW()-MONTH($A237)+1,2)):$B237*INDIRECT(ADDRESS(ROW()-MONTH($A237)+1,9)):I237)/$K237</f>
        <v>18.925737610999715</v>
      </c>
      <c r="Q237" s="32">
        <f t="array" aca="1" ref="Q237" ca="1">SUM(INDIRECT(ADDRESS(ROW()-MONTH($A237)+1,2)):$B237*INDIRECT(ADDRESS(ROW()-MONTH($A237)+1,10)):J237)/$K237</f>
        <v>1.0064433543397309</v>
      </c>
    </row>
    <row r="238" spans="1:17" x14ac:dyDescent="0.25">
      <c r="A238" s="18">
        <v>44562</v>
      </c>
      <c r="B238" s="19">
        <v>2226</v>
      </c>
      <c r="C238" s="20">
        <v>2507</v>
      </c>
      <c r="D238" s="21">
        <f t="shared" si="18"/>
        <v>0.71960962541262019</v>
      </c>
      <c r="E238" s="20">
        <v>2433</v>
      </c>
      <c r="F238" s="22">
        <f t="shared" si="22"/>
        <v>635474028</v>
      </c>
      <c r="G238" s="23">
        <v>285478</v>
      </c>
      <c r="H238" s="24">
        <v>235000</v>
      </c>
      <c r="I238" s="25">
        <v>26</v>
      </c>
      <c r="J238" s="26">
        <v>0.98799999999999999</v>
      </c>
      <c r="K238" s="27">
        <f t="shared" si="19"/>
        <v>2226</v>
      </c>
      <c r="L238" s="28">
        <f t="shared" si="23"/>
        <v>635474028</v>
      </c>
      <c r="M238" s="30">
        <f t="shared" si="24"/>
        <v>2433</v>
      </c>
      <c r="N238" s="31">
        <f t="shared" si="20"/>
        <v>285478</v>
      </c>
      <c r="O238" s="28">
        <v>235000</v>
      </c>
      <c r="P238" s="29">
        <f t="array" aca="1" ref="P238" ca="1">SUM(INDIRECT(ADDRESS(ROW()-MONTH($A238)+1,2)):$B238*INDIRECT(ADDRESS(ROW()-MONTH($A238)+1,9)):I238)/$K238</f>
        <v>26</v>
      </c>
      <c r="Q238" s="32">
        <f t="array" aca="1" ref="Q238" ca="1">SUM(INDIRECT(ADDRESS(ROW()-MONTH($A238)+1,2)):$B238*INDIRECT(ADDRESS(ROW()-MONTH($A238)+1,10)):J238)/$K238</f>
        <v>0.98799999999999999</v>
      </c>
    </row>
    <row r="239" spans="1:17" x14ac:dyDescent="0.25">
      <c r="A239" s="18">
        <v>44593</v>
      </c>
      <c r="B239" s="19">
        <v>2200</v>
      </c>
      <c r="C239" s="20">
        <v>2483</v>
      </c>
      <c r="D239" s="21">
        <f t="shared" si="18"/>
        <v>0.71316419339396842</v>
      </c>
      <c r="E239" s="20">
        <v>2610</v>
      </c>
      <c r="F239" s="22">
        <f t="shared" si="22"/>
        <v>625244400</v>
      </c>
      <c r="G239" s="23">
        <v>284202</v>
      </c>
      <c r="H239" s="24">
        <v>243000</v>
      </c>
      <c r="I239" s="25">
        <v>26</v>
      </c>
      <c r="J239" s="26">
        <v>1</v>
      </c>
      <c r="K239" s="27">
        <f t="shared" si="19"/>
        <v>4426</v>
      </c>
      <c r="L239" s="28">
        <f t="shared" si="23"/>
        <v>1260718428</v>
      </c>
      <c r="M239" s="30">
        <f t="shared" si="24"/>
        <v>5043</v>
      </c>
      <c r="N239" s="31">
        <f t="shared" si="20"/>
        <v>284843.74785359239</v>
      </c>
      <c r="O239" s="28">
        <v>240000</v>
      </c>
      <c r="P239" s="29">
        <f t="array" aca="1" ref="P239" ca="1">SUM(INDIRECT(ADDRESS(ROW()-MONTH($A239)+1,2)):$B239*INDIRECT(ADDRESS(ROW()-MONTH($A239)+1,9)):I239)/$K239</f>
        <v>26</v>
      </c>
      <c r="Q239" s="32">
        <f t="array" aca="1" ref="Q239" ca="1">SUM(INDIRECT(ADDRESS(ROW()-MONTH($A239)+1,2)):$B239*INDIRECT(ADDRESS(ROW()-MONTH($A239)+1,10)):J239)/$K239</f>
        <v>0.99396475372797122</v>
      </c>
    </row>
    <row r="240" spans="1:17" x14ac:dyDescent="0.25">
      <c r="A240" s="18">
        <v>44621</v>
      </c>
      <c r="B240" s="19">
        <v>2932</v>
      </c>
      <c r="C240" s="20">
        <v>2940</v>
      </c>
      <c r="D240" s="21">
        <f t="shared" si="18"/>
        <v>0.84010001190617922</v>
      </c>
      <c r="E240" s="20">
        <v>3399</v>
      </c>
      <c r="F240" s="22">
        <f t="shared" si="22"/>
        <v>895925376</v>
      </c>
      <c r="G240" s="23">
        <v>305568</v>
      </c>
      <c r="H240" s="24">
        <v>260000</v>
      </c>
      <c r="I240" s="25">
        <v>21</v>
      </c>
      <c r="J240" s="26">
        <v>1.02</v>
      </c>
      <c r="K240" s="27">
        <f t="shared" si="19"/>
        <v>7358</v>
      </c>
      <c r="L240" s="28">
        <f t="shared" si="23"/>
        <v>2156643804</v>
      </c>
      <c r="M240" s="30">
        <f t="shared" si="24"/>
        <v>8442</v>
      </c>
      <c r="N240" s="31">
        <f t="shared" si="20"/>
        <v>293101.90323457459</v>
      </c>
      <c r="O240" s="28">
        <v>248000</v>
      </c>
      <c r="P240" s="29">
        <f t="array" aca="1" ref="P240" ca="1">SUM(INDIRECT(ADDRESS(ROW()-MONTH($A240)+1,2)):$B240*INDIRECT(ADDRESS(ROW()-MONTH($A240)+1,9)):I240)/$K240</f>
        <v>24.00761076379451</v>
      </c>
      <c r="Q240" s="32">
        <f t="array" aca="1" ref="Q240" ca="1">SUM(INDIRECT(ADDRESS(ROW()-MONTH($A240)+1,2)):$B240*INDIRECT(ADDRESS(ROW()-MONTH($A240)+1,10)):J240)/$K240</f>
        <v>1.0043392226148409</v>
      </c>
    </row>
    <row r="241" spans="1:17" x14ac:dyDescent="0.25">
      <c r="A241" s="18">
        <v>44652</v>
      </c>
      <c r="B241" s="19">
        <v>3224</v>
      </c>
      <c r="C241" s="20">
        <v>3331</v>
      </c>
      <c r="D241" s="21">
        <f t="shared" si="18"/>
        <v>0.95565065627465506</v>
      </c>
      <c r="E241" s="20">
        <v>3961</v>
      </c>
      <c r="F241" s="22">
        <f t="shared" si="22"/>
        <v>1012493976</v>
      </c>
      <c r="G241" s="23">
        <v>314049</v>
      </c>
      <c r="H241" s="24">
        <v>271000</v>
      </c>
      <c r="I241" s="25">
        <v>16</v>
      </c>
      <c r="J241" s="26">
        <v>1.034</v>
      </c>
      <c r="K241" s="27">
        <f t="shared" si="19"/>
        <v>10582</v>
      </c>
      <c r="L241" s="28">
        <f t="shared" si="23"/>
        <v>3169137780</v>
      </c>
      <c r="M241" s="30">
        <f t="shared" si="24"/>
        <v>12403</v>
      </c>
      <c r="N241" s="31">
        <f t="shared" si="20"/>
        <v>299483.81969381968</v>
      </c>
      <c r="O241" s="28">
        <v>254900</v>
      </c>
      <c r="P241" s="29">
        <f t="array" aca="1" ref="P241" ca="1">SUM(INDIRECT(ADDRESS(ROW()-MONTH($A241)+1,2)):$B241*INDIRECT(ADDRESS(ROW()-MONTH($A241)+1,9)):I241)/$K241</f>
        <v>21.567945567945568</v>
      </c>
      <c r="Q241" s="32">
        <f t="array" aca="1" ref="Q241" ca="1">SUM(INDIRECT(ADDRESS(ROW()-MONTH($A241)+1,2)):$B241*INDIRECT(ADDRESS(ROW()-MONTH($A241)+1,10)):J241)/$K241</f>
        <v>1.0133759213759215</v>
      </c>
    </row>
    <row r="242" spans="1:17" x14ac:dyDescent="0.25">
      <c r="A242" s="18">
        <v>44682</v>
      </c>
      <c r="B242" s="19">
        <v>3968</v>
      </c>
      <c r="C242" s="20">
        <v>3813</v>
      </c>
      <c r="D242" s="21">
        <f t="shared" si="18"/>
        <v>1.087977934182994</v>
      </c>
      <c r="E242" s="20">
        <v>4031</v>
      </c>
      <c r="F242" s="22">
        <f t="shared" si="22"/>
        <v>1272501888</v>
      </c>
      <c r="G242" s="23">
        <v>320691</v>
      </c>
      <c r="H242" s="24">
        <v>280000</v>
      </c>
      <c r="I242" s="25">
        <v>15</v>
      </c>
      <c r="J242" s="26">
        <v>1.032</v>
      </c>
      <c r="K242" s="27">
        <f t="shared" si="19"/>
        <v>14550</v>
      </c>
      <c r="L242" s="28">
        <f t="shared" si="23"/>
        <v>4441639668</v>
      </c>
      <c r="M242" s="30">
        <f t="shared" si="24"/>
        <v>16434</v>
      </c>
      <c r="N242" s="31">
        <f t="shared" si="20"/>
        <v>305267.33113402064</v>
      </c>
      <c r="O242" s="28">
        <v>256000</v>
      </c>
      <c r="P242" s="29">
        <f t="array" aca="1" ref="P242" ca="1">SUM(INDIRECT(ADDRESS(ROW()-MONTH($A242)+1,2)):$B242*INDIRECT(ADDRESS(ROW()-MONTH($A242)+1,9)):I242)/$K242</f>
        <v>19.776769759450172</v>
      </c>
      <c r="Q242" s="32">
        <f t="array" aca="1" ref="Q242" ca="1">SUM(INDIRECT(ADDRESS(ROW()-MONTH($A242)+1,2)):$B242*INDIRECT(ADDRESS(ROW()-MONTH($A242)+1,10)):J242)/$K242</f>
        <v>1.0184549828178695</v>
      </c>
    </row>
    <row r="243" spans="1:17" x14ac:dyDescent="0.25">
      <c r="A243" s="18">
        <v>44713</v>
      </c>
      <c r="B243" s="19">
        <v>4220</v>
      </c>
      <c r="C243" s="20">
        <v>4552</v>
      </c>
      <c r="D243" s="21">
        <f t="shared" si="18"/>
        <v>1.3059194797743139</v>
      </c>
      <c r="E243" s="20">
        <v>3806</v>
      </c>
      <c r="F243" s="22">
        <f t="shared" si="22"/>
        <v>1419156460</v>
      </c>
      <c r="G243" s="23">
        <v>336293</v>
      </c>
      <c r="H243" s="24">
        <v>295000</v>
      </c>
      <c r="I243" s="25">
        <v>13</v>
      </c>
      <c r="J243" s="26">
        <v>1.0289999999999999</v>
      </c>
      <c r="K243" s="27">
        <f t="shared" si="19"/>
        <v>18770</v>
      </c>
      <c r="L243" s="28">
        <f t="shared" si="23"/>
        <v>5860796128</v>
      </c>
      <c r="M243" s="30">
        <f t="shared" si="24"/>
        <v>20240</v>
      </c>
      <c r="N243" s="31">
        <f t="shared" si="20"/>
        <v>312242.73457645177</v>
      </c>
      <c r="O243" s="28">
        <v>265000</v>
      </c>
      <c r="P243" s="29">
        <f t="array" aca="1" ref="P243" ca="1">SUM(INDIRECT(ADDRESS(ROW()-MONTH($A243)+1,2)):$B243*INDIRECT(ADDRESS(ROW()-MONTH($A243)+1,9)):I243)/$K243</f>
        <v>18.253169952051145</v>
      </c>
      <c r="Q243" s="32">
        <f t="array" aca="1" ref="Q243" ca="1">SUM(INDIRECT(ADDRESS(ROW()-MONTH($A243)+1,2)):$B243*INDIRECT(ADDRESS(ROW()-MONTH($A243)+1,10)):J243)/$K243</f>
        <v>1.0208257858284497</v>
      </c>
    </row>
    <row r="244" spans="1:17" x14ac:dyDescent="0.25">
      <c r="A244" s="18">
        <v>44743</v>
      </c>
      <c r="B244" s="19">
        <v>3812</v>
      </c>
      <c r="C244" s="20">
        <v>4937</v>
      </c>
      <c r="D244" s="21">
        <f t="shared" si="18"/>
        <v>1.4268098839169598</v>
      </c>
      <c r="E244" s="20">
        <v>3575</v>
      </c>
      <c r="F244" s="22">
        <f t="shared" si="22"/>
        <v>1240096968</v>
      </c>
      <c r="G244" s="23">
        <v>325314</v>
      </c>
      <c r="H244" s="24">
        <v>280000</v>
      </c>
      <c r="I244" s="25">
        <v>15</v>
      </c>
      <c r="J244" s="26">
        <v>1.008</v>
      </c>
      <c r="K244" s="27">
        <f t="shared" si="19"/>
        <v>22582</v>
      </c>
      <c r="L244" s="28">
        <f t="shared" si="23"/>
        <v>7100893096</v>
      </c>
      <c r="M244" s="30">
        <f t="shared" si="24"/>
        <v>23815</v>
      </c>
      <c r="N244" s="31">
        <f t="shared" si="20"/>
        <v>314449.2558675051</v>
      </c>
      <c r="O244" s="28">
        <v>268000</v>
      </c>
      <c r="P244" s="29">
        <f t="array" aca="1" ref="P244" ca="1">SUM(INDIRECT(ADDRESS(ROW()-MONTH($A244)+1,2)):$B244*INDIRECT(ADDRESS(ROW()-MONTH($A244)+1,9)):I244)/$K244</f>
        <v>17.704012044991586</v>
      </c>
      <c r="Q244" s="32">
        <f t="array" aca="1" ref="Q244" ca="1">SUM(INDIRECT(ADDRESS(ROW()-MONTH($A244)+1,2)):$B244*INDIRECT(ADDRESS(ROW()-MONTH($A244)+1,10)):J244)/$K244</f>
        <v>1.0186607032149499</v>
      </c>
    </row>
    <row r="245" spans="1:17" x14ac:dyDescent="0.25">
      <c r="A245" s="18">
        <v>44774</v>
      </c>
      <c r="B245" s="19">
        <v>3798</v>
      </c>
      <c r="C245" s="20">
        <v>4938</v>
      </c>
      <c r="D245" s="21">
        <f t="shared" si="18"/>
        <v>1.4428049671292915</v>
      </c>
      <c r="E245" s="20">
        <v>3436</v>
      </c>
      <c r="F245" s="22">
        <f t="shared" si="22"/>
        <v>1209514878</v>
      </c>
      <c r="G245" s="23">
        <v>318461</v>
      </c>
      <c r="H245" s="24">
        <v>273750</v>
      </c>
      <c r="I245" s="25">
        <v>18</v>
      </c>
      <c r="J245" s="26">
        <v>0.99299999999999999</v>
      </c>
      <c r="K245" s="27">
        <f t="shared" si="19"/>
        <v>26380</v>
      </c>
      <c r="L245" s="28">
        <f t="shared" si="23"/>
        <v>8310407974</v>
      </c>
      <c r="M245" s="30">
        <f t="shared" si="24"/>
        <v>27251</v>
      </c>
      <c r="N245" s="31">
        <f t="shared" si="20"/>
        <v>315026.83752843062</v>
      </c>
      <c r="O245" s="28">
        <v>275000</v>
      </c>
      <c r="P245" s="29">
        <f t="array" aca="1" ref="P245" ca="1">SUM(INDIRECT(ADDRESS(ROW()-MONTH($A245)+1,2)):$B245*INDIRECT(ADDRESS(ROW()-MONTH($A245)+1,9)):I245)/$K245</f>
        <v>17.746626231993936</v>
      </c>
      <c r="Q245" s="32">
        <f t="array" aca="1" ref="Q245" ca="1">SUM(INDIRECT(ADDRESS(ROW()-MONTH($A245)+1,2)):$B245*INDIRECT(ADDRESS(ROW()-MONTH($A245)+1,10)):J245)/$K245</f>
        <v>1.0149662623199394</v>
      </c>
    </row>
    <row r="246" spans="1:17" x14ac:dyDescent="0.25">
      <c r="A246" s="18">
        <v>44805</v>
      </c>
      <c r="B246" s="19">
        <v>3441</v>
      </c>
      <c r="C246" s="20">
        <v>5186</v>
      </c>
      <c r="D246" s="21">
        <f t="shared" si="18"/>
        <v>1.5365546529715315</v>
      </c>
      <c r="E246" s="20">
        <v>2858</v>
      </c>
      <c r="F246" s="22">
        <f t="shared" si="22"/>
        <v>1052502111</v>
      </c>
      <c r="G246" s="23">
        <v>305871</v>
      </c>
      <c r="H246" s="24">
        <v>270000</v>
      </c>
      <c r="I246" s="25">
        <v>22</v>
      </c>
      <c r="J246" s="26">
        <v>0.97699999999999998</v>
      </c>
      <c r="K246" s="27">
        <f t="shared" si="19"/>
        <v>29821</v>
      </c>
      <c r="L246" s="28">
        <f t="shared" si="23"/>
        <v>9362910085</v>
      </c>
      <c r="M246" s="30">
        <f t="shared" si="24"/>
        <v>30109</v>
      </c>
      <c r="N246" s="31">
        <f t="shared" si="20"/>
        <v>313970.35931055294</v>
      </c>
      <c r="O246" s="28">
        <v>269500</v>
      </c>
      <c r="P246" s="29">
        <f t="array" aca="1" ref="P246" ca="1">SUM(INDIRECT(ADDRESS(ROW()-MONTH($A246)+1,2)):$B246*INDIRECT(ADDRESS(ROW()-MONTH($A246)+1,9)):I246)/$K246</f>
        <v>18.237416585627578</v>
      </c>
      <c r="Q246" s="32">
        <f t="array" aca="1" ref="Q246" ca="1">SUM(INDIRECT(ADDRESS(ROW()-MONTH($A246)+1,2)):$B246*INDIRECT(ADDRESS(ROW()-MONTH($A246)+1,10)):J246)/$K246</f>
        <v>1.010585392843969</v>
      </c>
    </row>
    <row r="247" spans="1:17" x14ac:dyDescent="0.25">
      <c r="A247" s="18">
        <v>44835</v>
      </c>
      <c r="B247" s="19">
        <v>2920</v>
      </c>
      <c r="C247" s="20">
        <v>5176</v>
      </c>
      <c r="D247" s="21">
        <f t="shared" si="18"/>
        <v>1.5643369852663394</v>
      </c>
      <c r="E247" s="20">
        <v>2638</v>
      </c>
      <c r="F247" s="22">
        <f t="shared" si="22"/>
        <v>883037200</v>
      </c>
      <c r="G247" s="23">
        <v>302410</v>
      </c>
      <c r="H247" s="24">
        <v>260000</v>
      </c>
      <c r="I247" s="25">
        <v>24</v>
      </c>
      <c r="J247" s="26">
        <v>0.97199999999999998</v>
      </c>
      <c r="K247" s="27">
        <f t="shared" si="19"/>
        <v>32741</v>
      </c>
      <c r="L247" s="28">
        <f t="shared" si="23"/>
        <v>10245947285</v>
      </c>
      <c r="M247" s="30">
        <f t="shared" si="24"/>
        <v>32747</v>
      </c>
      <c r="N247" s="31">
        <f t="shared" si="20"/>
        <v>312939.35081396415</v>
      </c>
      <c r="O247" s="28">
        <v>268375</v>
      </c>
      <c r="P247" s="29">
        <f t="array" aca="1" ref="P247" ca="1">SUM(INDIRECT(ADDRESS(ROW()-MONTH($A247)+1,2)):$B247*INDIRECT(ADDRESS(ROW()-MONTH($A247)+1,9)):I247)/$K247</f>
        <v>18.751351516447269</v>
      </c>
      <c r="Q247" s="32">
        <f t="array" aca="1" ref="Q247" ca="1">SUM(INDIRECT(ADDRESS(ROW()-MONTH($A247)+1,2)):$B247*INDIRECT(ADDRESS(ROW()-MONTH($A247)+1,10)):J247)/$K247</f>
        <v>1.0071441617543753</v>
      </c>
    </row>
    <row r="248" spans="1:17" x14ac:dyDescent="0.25">
      <c r="A248" s="18">
        <v>44866</v>
      </c>
      <c r="B248" s="19">
        <v>2562</v>
      </c>
      <c r="C248" s="20">
        <v>4457</v>
      </c>
      <c r="D248" s="21">
        <f t="shared" si="18"/>
        <v>1.379840561389025</v>
      </c>
      <c r="E248" s="20">
        <v>2131</v>
      </c>
      <c r="F248" s="22">
        <f t="shared" si="22"/>
        <v>752741220</v>
      </c>
      <c r="G248" s="23">
        <v>293810</v>
      </c>
      <c r="H248" s="24">
        <v>255000</v>
      </c>
      <c r="I248" s="25">
        <v>27</v>
      </c>
      <c r="J248" s="26">
        <v>0.96399999999999997</v>
      </c>
      <c r="K248" s="27">
        <f t="shared" si="19"/>
        <v>35303</v>
      </c>
      <c r="L248" s="28">
        <f t="shared" si="23"/>
        <v>10998688505</v>
      </c>
      <c r="M248" s="30">
        <f t="shared" si="24"/>
        <v>34878</v>
      </c>
      <c r="N248" s="31">
        <f t="shared" si="20"/>
        <v>311551.10061467864</v>
      </c>
      <c r="O248" s="28">
        <v>265529</v>
      </c>
      <c r="P248" s="29">
        <f t="array" aca="1" ref="P248" ca="1">SUM(INDIRECT(ADDRESS(ROW()-MONTH($A248)+1,2)):$B248*INDIRECT(ADDRESS(ROW()-MONTH($A248)+1,9)):I248)/$K248</f>
        <v>19.3499702574852</v>
      </c>
      <c r="Q248" s="32">
        <f t="array" aca="1" ref="Q248" ca="1">SUM(INDIRECT(ADDRESS(ROW()-MONTH($A248)+1,2)):$B248*INDIRECT(ADDRESS(ROW()-MONTH($A248)+1,10)):J248)/$K248</f>
        <v>1.004013115032717</v>
      </c>
    </row>
    <row r="249" spans="1:17" x14ac:dyDescent="0.25">
      <c r="A249" s="18">
        <v>44896</v>
      </c>
      <c r="B249" s="19">
        <v>2353</v>
      </c>
      <c r="C249" s="20">
        <v>3851</v>
      </c>
      <c r="D249" s="21">
        <f t="shared" si="18"/>
        <v>1.227214786488209</v>
      </c>
      <c r="E249" s="20">
        <v>1809</v>
      </c>
      <c r="F249" s="22">
        <f t="shared" si="22"/>
        <v>686139506</v>
      </c>
      <c r="G249" s="23">
        <v>291602</v>
      </c>
      <c r="H249" s="24">
        <v>245000</v>
      </c>
      <c r="I249" s="25">
        <v>32</v>
      </c>
      <c r="J249" s="26">
        <v>0.95599999999999996</v>
      </c>
      <c r="K249" s="27">
        <f t="shared" si="19"/>
        <v>37656</v>
      </c>
      <c r="L249" s="28">
        <f t="shared" si="23"/>
        <v>11684828011</v>
      </c>
      <c r="M249" s="30">
        <f t="shared" si="24"/>
        <v>36687</v>
      </c>
      <c r="N249" s="31">
        <f t="shared" si="20"/>
        <v>310304.54671234329</v>
      </c>
      <c r="O249" s="28">
        <v>265000</v>
      </c>
      <c r="P249" s="29">
        <f t="array" aca="1" ref="P249" ca="1">SUM(INDIRECT(ADDRESS(ROW()-MONTH($A249)+1,2)):$B249*INDIRECT(ADDRESS(ROW()-MONTH($A249)+1,9)):I249)/$K249</f>
        <v>20.140429148077331</v>
      </c>
      <c r="Q249" s="32">
        <f t="array" aca="1" ref="Q249" ca="1">SUM(INDIRECT(ADDRESS(ROW()-MONTH($A249)+1,2)):$B249*INDIRECT(ADDRESS(ROW()-MONTH($A249)+1,10)):J249)/$K249</f>
        <v>1.0010129328659445</v>
      </c>
    </row>
    <row r="250" spans="1:17" x14ac:dyDescent="0.25">
      <c r="A250" s="18">
        <v>44927</v>
      </c>
      <c r="B250" s="19">
        <v>1716</v>
      </c>
      <c r="C250" s="20">
        <v>3526</v>
      </c>
      <c r="D250" s="21">
        <f t="shared" si="18"/>
        <v>1.1390728476821192</v>
      </c>
      <c r="E250" s="20">
        <v>2260</v>
      </c>
      <c r="F250" s="22">
        <f t="shared" si="22"/>
        <v>485566224</v>
      </c>
      <c r="G250" s="23">
        <v>282964</v>
      </c>
      <c r="H250" s="24">
        <v>245000</v>
      </c>
      <c r="I250" s="25">
        <v>37</v>
      </c>
      <c r="J250" s="26">
        <v>0.95499999999999996</v>
      </c>
      <c r="K250" s="27">
        <f t="shared" si="19"/>
        <v>1716</v>
      </c>
      <c r="L250" s="28">
        <f t="shared" si="23"/>
        <v>485566224</v>
      </c>
      <c r="M250" s="30">
        <f t="shared" si="24"/>
        <v>2260</v>
      </c>
      <c r="N250" s="31">
        <f t="shared" si="20"/>
        <v>282964</v>
      </c>
      <c r="O250" s="28">
        <v>245000</v>
      </c>
      <c r="P250" s="29">
        <f t="array" aca="1" ref="P250" ca="1">SUM(INDIRECT(ADDRESS(ROW()-MONTH($A250)+1,2)):$B250*INDIRECT(ADDRESS(ROW()-MONTH($A250)+1,9)):I250)/$K250</f>
        <v>37</v>
      </c>
      <c r="Q250" s="32">
        <f t="array" aca="1" ref="Q250" ca="1">SUM(INDIRECT(ADDRESS(ROW()-MONTH($A250)+1,2)):$B250*INDIRECT(ADDRESS(ROW()-MONTH($A250)+1,10)):J250)/$K250</f>
        <v>0.95499999999999996</v>
      </c>
    </row>
    <row r="251" spans="1:17" x14ac:dyDescent="0.25">
      <c r="A251" s="18">
        <v>44958</v>
      </c>
      <c r="B251" s="19">
        <v>1955</v>
      </c>
      <c r="C251" s="20">
        <v>3361</v>
      </c>
      <c r="D251" s="21">
        <f t="shared" si="18"/>
        <v>1.0929785100674778</v>
      </c>
      <c r="E251" s="20">
        <v>2091</v>
      </c>
      <c r="F251" s="22">
        <f t="shared" si="22"/>
        <v>557145675</v>
      </c>
      <c r="G251" s="23">
        <v>284985</v>
      </c>
      <c r="H251" s="24">
        <v>250000</v>
      </c>
      <c r="I251" s="25">
        <v>39</v>
      </c>
      <c r="J251" s="26">
        <v>0.96599999999999997</v>
      </c>
      <c r="K251" s="27">
        <f t="shared" si="19"/>
        <v>3671</v>
      </c>
      <c r="L251" s="28">
        <f t="shared" si="23"/>
        <v>1042711899</v>
      </c>
      <c r="M251" s="30">
        <f t="shared" si="24"/>
        <v>4351</v>
      </c>
      <c r="N251" s="31">
        <f t="shared" si="20"/>
        <v>284040.28847725416</v>
      </c>
      <c r="O251" s="28">
        <v>248500</v>
      </c>
      <c r="P251" s="29">
        <f t="array" aca="1" ref="P251" ca="1">SUM(INDIRECT(ADDRESS(ROW()-MONTH($A251)+1,2)):$B251*INDIRECT(ADDRESS(ROW()-MONTH($A251)+1,9)):I251)/$K251</f>
        <v>38.065104876055571</v>
      </c>
      <c r="Q251" s="32">
        <f t="array" aca="1" ref="Q251" ca="1">SUM(INDIRECT(ADDRESS(ROW()-MONTH($A251)+1,2)):$B251*INDIRECT(ADDRESS(ROW()-MONTH($A251)+1,10)):J251)/$K251</f>
        <v>0.9608580768183056</v>
      </c>
    </row>
    <row r="252" spans="1:17" x14ac:dyDescent="0.25">
      <c r="A252" s="18">
        <v>44986</v>
      </c>
      <c r="B252" s="19">
        <v>3312</v>
      </c>
      <c r="C252" s="20">
        <v>3432</v>
      </c>
      <c r="D252" s="21">
        <f t="shared" si="18"/>
        <v>1.1046913977629356</v>
      </c>
      <c r="E252" s="20">
        <v>2913</v>
      </c>
      <c r="F252" s="22">
        <f t="shared" si="22"/>
        <v>984607920</v>
      </c>
      <c r="G252" s="23">
        <v>297285</v>
      </c>
      <c r="H252" s="24">
        <v>254000</v>
      </c>
      <c r="I252" s="25">
        <v>33</v>
      </c>
      <c r="J252" s="26">
        <v>0.98399999999999999</v>
      </c>
      <c r="K252" s="27">
        <f t="shared" si="19"/>
        <v>6983</v>
      </c>
      <c r="L252" s="28">
        <f t="shared" si="23"/>
        <v>2027319819</v>
      </c>
      <c r="M252" s="30">
        <f t="shared" si="24"/>
        <v>7264</v>
      </c>
      <c r="N252" s="31">
        <f t="shared" si="20"/>
        <v>290322.18516396964</v>
      </c>
      <c r="O252" s="28">
        <v>250000</v>
      </c>
      <c r="P252" s="29">
        <f t="array" aca="1" ref="P252" ca="1">SUM(INDIRECT(ADDRESS(ROW()-MONTH($A252)+1,2)):$B252*INDIRECT(ADDRESS(ROW()-MONTH($A252)+1,9)):I252)/$K252</f>
        <v>35.662752398682514</v>
      </c>
      <c r="Q252" s="32">
        <f t="array" aca="1" ref="Q252" ca="1">SUM(INDIRECT(ADDRESS(ROW()-MONTH($A252)+1,2)):$B252*INDIRECT(ADDRESS(ROW()-MONTH($A252)+1,10)):J252)/$K252</f>
        <v>0.97183416869540307</v>
      </c>
    </row>
    <row r="253" spans="1:17" x14ac:dyDescent="0.25">
      <c r="A253" s="18">
        <v>45017</v>
      </c>
      <c r="B253" s="19">
        <v>2619</v>
      </c>
      <c r="C253" s="20">
        <v>3528</v>
      </c>
      <c r="D253" s="21">
        <f t="shared" si="18"/>
        <v>1.1543243538008507</v>
      </c>
      <c r="E253" s="20">
        <v>3317</v>
      </c>
      <c r="F253" s="22">
        <f t="shared" si="22"/>
        <v>813450924</v>
      </c>
      <c r="G253" s="23">
        <v>310596</v>
      </c>
      <c r="H253" s="24">
        <v>260000</v>
      </c>
      <c r="I253" s="25">
        <v>30</v>
      </c>
      <c r="J253" s="26">
        <v>0.99299999999999999</v>
      </c>
      <c r="K253" s="27">
        <f t="shared" si="19"/>
        <v>9602</v>
      </c>
      <c r="L253" s="28">
        <f t="shared" si="23"/>
        <v>2840770743</v>
      </c>
      <c r="M253" s="30">
        <f t="shared" si="24"/>
        <v>10581</v>
      </c>
      <c r="N253" s="31">
        <f t="shared" si="20"/>
        <v>295851.98323265987</v>
      </c>
      <c r="O253" s="28">
        <v>250000</v>
      </c>
      <c r="P253" s="29">
        <f t="array" aca="1" ref="P253" ca="1">SUM(INDIRECT(ADDRESS(ROW()-MONTH($A253)+1,2)):$B253*INDIRECT(ADDRESS(ROW()-MONTH($A253)+1,9)):I253)/$K253</f>
        <v>34.118204540720683</v>
      </c>
      <c r="Q253" s="32">
        <f t="array" aca="1" ref="Q253" ca="1">SUM(INDIRECT(ADDRESS(ROW()-MONTH($A253)+1,2)):$B253*INDIRECT(ADDRESS(ROW()-MONTH($A253)+1,10)):J253)/$K253</f>
        <v>0.97760726931889175</v>
      </c>
    </row>
    <row r="254" spans="1:17" x14ac:dyDescent="0.25">
      <c r="A254" s="18">
        <v>45047</v>
      </c>
      <c r="B254" s="19">
        <v>3316</v>
      </c>
      <c r="C254" s="20">
        <v>3952</v>
      </c>
      <c r="D254" s="21">
        <f t="shared" si="18"/>
        <v>1.3164556962025316</v>
      </c>
      <c r="E254" s="20">
        <v>3276</v>
      </c>
      <c r="F254" s="22">
        <f t="shared" si="22"/>
        <v>1102576632</v>
      </c>
      <c r="G254" s="23">
        <v>332502</v>
      </c>
      <c r="H254" s="24">
        <v>386000</v>
      </c>
      <c r="I254" s="25">
        <v>24</v>
      </c>
      <c r="J254" s="26">
        <v>1.002</v>
      </c>
      <c r="K254" s="27">
        <f t="shared" si="19"/>
        <v>12918</v>
      </c>
      <c r="L254" s="28">
        <f t="shared" si="23"/>
        <v>3943347375</v>
      </c>
      <c r="M254" s="30">
        <f t="shared" si="24"/>
        <v>13857</v>
      </c>
      <c r="N254" s="31">
        <f t="shared" si="20"/>
        <v>305259.89897817001</v>
      </c>
      <c r="O254" s="28">
        <v>260000</v>
      </c>
      <c r="P254" s="29">
        <f t="array" aca="1" ref="P254" ca="1">SUM(INDIRECT(ADDRESS(ROW()-MONTH($A254)+1,2)):$B254*INDIRECT(ADDRESS(ROW()-MONTH($A254)+1,9)):I254)/$K254</f>
        <v>31.520901068276824</v>
      </c>
      <c r="Q254" s="32">
        <f t="array" aca="1" ref="Q254" ca="1">SUM(INDIRECT(ADDRESS(ROW()-MONTH($A254)+1,2)):$B254*INDIRECT(ADDRESS(ROW()-MONTH($A254)+1,10)):J254)/$K254</f>
        <v>0.98386878773803976</v>
      </c>
    </row>
    <row r="255" spans="1:17" x14ac:dyDescent="0.25">
      <c r="A255" s="18">
        <v>45078</v>
      </c>
      <c r="B255" s="19">
        <v>3629</v>
      </c>
      <c r="C255" s="20">
        <v>4193</v>
      </c>
      <c r="D255" s="21">
        <f t="shared" si="18"/>
        <v>1.4200321733976802</v>
      </c>
      <c r="E255" s="20">
        <v>3299</v>
      </c>
      <c r="F255" s="22">
        <f t="shared" si="22"/>
        <v>1245534493</v>
      </c>
      <c r="G255" s="23">
        <v>343217</v>
      </c>
      <c r="H255" s="24">
        <v>295000</v>
      </c>
      <c r="I255" s="25">
        <v>19</v>
      </c>
      <c r="J255" s="26">
        <v>1.008</v>
      </c>
      <c r="K255" s="27">
        <f t="shared" si="19"/>
        <v>16547</v>
      </c>
      <c r="L255" s="28">
        <f t="shared" si="23"/>
        <v>5188881868</v>
      </c>
      <c r="M255" s="30">
        <f t="shared" si="24"/>
        <v>17156</v>
      </c>
      <c r="N255" s="31">
        <f t="shared" si="20"/>
        <v>313584.44841965311</v>
      </c>
      <c r="O255" s="28">
        <v>267500</v>
      </c>
      <c r="P255" s="29">
        <f t="array" aca="1" ref="P255" ca="1">SUM(INDIRECT(ADDRESS(ROW()-MONTH($A255)+1,2)):$B255*INDIRECT(ADDRESS(ROW()-MONTH($A255)+1,9)):I255)/$K255</f>
        <v>28.774883664712636</v>
      </c>
      <c r="Q255" s="32">
        <f t="array" aca="1" ref="Q255" ca="1">SUM(INDIRECT(ADDRESS(ROW()-MONTH($A255)+1,2)):$B255*INDIRECT(ADDRESS(ROW()-MONTH($A255)+1,10)):J255)/$K255</f>
        <v>0.98916111681875851</v>
      </c>
    </row>
    <row r="256" spans="1:17" x14ac:dyDescent="0.25">
      <c r="A256" s="18">
        <v>45108</v>
      </c>
      <c r="B256" s="19">
        <v>3105</v>
      </c>
      <c r="C256" s="20">
        <v>4461</v>
      </c>
      <c r="D256" s="21">
        <f t="shared" si="18"/>
        <v>1.5415538789379715</v>
      </c>
      <c r="E256" s="20">
        <v>3063</v>
      </c>
      <c r="F256" s="22">
        <f t="shared" si="22"/>
        <v>1030655070</v>
      </c>
      <c r="G256" s="23">
        <v>331934</v>
      </c>
      <c r="H256" s="24">
        <v>281000</v>
      </c>
      <c r="I256" s="25">
        <v>22</v>
      </c>
      <c r="J256" s="26">
        <v>0.997</v>
      </c>
      <c r="K256" s="27">
        <f t="shared" si="19"/>
        <v>19652</v>
      </c>
      <c r="L256" s="28">
        <f t="shared" ref="L256:L260" si="25">IF(MONTH(A256)=1,F256,F256+L255)</f>
        <v>6219536938</v>
      </c>
      <c r="M256" s="30">
        <f t="shared" si="24"/>
        <v>20219</v>
      </c>
      <c r="N256" s="31">
        <f t="shared" si="20"/>
        <v>316483.66262975777</v>
      </c>
      <c r="O256" s="28">
        <v>270000</v>
      </c>
      <c r="P256" s="29">
        <f t="array" aca="1" ref="P256" ca="1">SUM(INDIRECT(ADDRESS(ROW()-MONTH($A256)+1,2)):$B256*INDIRECT(ADDRESS(ROW()-MONTH($A256)+1,9)):I256)/$K256</f>
        <v>27.704457561571342</v>
      </c>
      <c r="Q256" s="32">
        <f t="array" aca="1" ref="Q256" ca="1">SUM(INDIRECT(ADDRESS(ROW()-MONTH($A256)+1,2)):$B256*INDIRECT(ADDRESS(ROW()-MONTH($A256)+1,10)):J256)/$K256</f>
        <v>0.99039965397923868</v>
      </c>
    </row>
    <row r="257" spans="1:17" x14ac:dyDescent="0.25">
      <c r="A257" s="18">
        <v>45139</v>
      </c>
      <c r="B257" s="19">
        <v>3238</v>
      </c>
      <c r="C257" s="20">
        <v>4760</v>
      </c>
      <c r="D257" s="21">
        <f t="shared" si="18"/>
        <v>1.6718374992682785</v>
      </c>
      <c r="E257" s="20">
        <v>2841</v>
      </c>
      <c r="F257" s="22">
        <f t="shared" si="22"/>
        <v>1071234016</v>
      </c>
      <c r="G257" s="23">
        <v>330832</v>
      </c>
      <c r="H257" s="24">
        <v>285000</v>
      </c>
      <c r="I257" s="25">
        <v>23</v>
      </c>
      <c r="J257" s="26">
        <v>0.99199999999999999</v>
      </c>
      <c r="K257" s="27">
        <f t="shared" si="19"/>
        <v>22890</v>
      </c>
      <c r="L257" s="28">
        <f t="shared" si="25"/>
        <v>7290770954</v>
      </c>
      <c r="M257" s="30">
        <f t="shared" si="24"/>
        <v>23060</v>
      </c>
      <c r="N257" s="31">
        <f t="shared" si="20"/>
        <v>318513.36627348186</v>
      </c>
      <c r="O257" s="28">
        <v>277000</v>
      </c>
      <c r="P257" s="29">
        <f t="array" aca="1" ref="P257" ca="1">SUM(INDIRECT(ADDRESS(ROW()-MONTH($A257)+1,2)):$B257*INDIRECT(ADDRESS(ROW()-MONTH($A257)+1,9)):I257)/$K257</f>
        <v>27.03896898208825</v>
      </c>
      <c r="Q257" s="32">
        <f t="array" aca="1" ref="Q257" ca="1">SUM(INDIRECT(ADDRESS(ROW()-MONTH($A257)+1,2)):$B257*INDIRECT(ADDRESS(ROW()-MONTH($A257)+1,10)):J257)/$K257</f>
        <v>0.99062603757099166</v>
      </c>
    </row>
    <row r="258" spans="1:17" x14ac:dyDescent="0.25">
      <c r="A258" s="18">
        <v>45170</v>
      </c>
      <c r="B258" s="19">
        <v>2748</v>
      </c>
      <c r="C258" s="20">
        <v>5164</v>
      </c>
      <c r="D258" s="21">
        <f t="shared" si="18"/>
        <v>1.8512831237116483</v>
      </c>
      <c r="E258" s="20">
        <v>2600</v>
      </c>
      <c r="F258" s="22">
        <f t="shared" si="22"/>
        <v>874394364</v>
      </c>
      <c r="G258" s="23">
        <v>318193</v>
      </c>
      <c r="H258" s="24">
        <v>270000</v>
      </c>
      <c r="I258" s="25">
        <v>24</v>
      </c>
      <c r="J258" s="26">
        <v>0.98299999999999998</v>
      </c>
      <c r="K258" s="27">
        <f t="shared" si="19"/>
        <v>25638</v>
      </c>
      <c r="L258" s="28">
        <f t="shared" si="25"/>
        <v>8165165318</v>
      </c>
      <c r="M258" s="30">
        <f t="shared" si="24"/>
        <v>25660</v>
      </c>
      <c r="N258" s="31">
        <f t="shared" si="20"/>
        <v>318479.02792729542</v>
      </c>
      <c r="O258" s="28">
        <v>272500</v>
      </c>
      <c r="P258" s="29">
        <f t="array" aca="1" ref="P258" ca="1">SUM(INDIRECT(ADDRESS(ROW()-MONTH($A258)+1,2)):$B258*INDIRECT(ADDRESS(ROW()-MONTH($A258)+1,9)):I258)/$K258</f>
        <v>26.713238162103128</v>
      </c>
      <c r="Q258" s="32">
        <f t="array" aca="1" ref="Q258" ca="1">SUM(INDIRECT(ADDRESS(ROW()-MONTH($A258)+1,2)):$B258*INDIRECT(ADDRESS(ROW()-MONTH($A258)+1,10)):J258)/$K258</f>
        <v>0.98980864341992358</v>
      </c>
    </row>
    <row r="259" spans="1:17" x14ac:dyDescent="0.25">
      <c r="A259" s="18">
        <v>45200</v>
      </c>
      <c r="B259" s="19">
        <v>2644</v>
      </c>
      <c r="C259" s="20">
        <v>5221</v>
      </c>
      <c r="D259" s="21">
        <f t="shared" si="18"/>
        <v>1.8872789709913547</v>
      </c>
      <c r="E259" s="20">
        <v>2494</v>
      </c>
      <c r="F259" s="22">
        <f t="shared" si="22"/>
        <v>843755924</v>
      </c>
      <c r="G259" s="23">
        <v>319121</v>
      </c>
      <c r="H259" s="24">
        <v>270000</v>
      </c>
      <c r="I259" s="25">
        <v>26</v>
      </c>
      <c r="J259" s="26">
        <v>0.97599999999999998</v>
      </c>
      <c r="K259" s="27">
        <f t="shared" si="19"/>
        <v>28282</v>
      </c>
      <c r="L259" s="28">
        <f t="shared" si="25"/>
        <v>9008921242</v>
      </c>
      <c r="M259" s="30">
        <f t="shared" si="24"/>
        <v>28154</v>
      </c>
      <c r="N259" s="31">
        <f t="shared" si="20"/>
        <v>318539.04398557387</v>
      </c>
      <c r="O259" s="28">
        <v>272000</v>
      </c>
      <c r="P259" s="29">
        <f t="array" aca="1" ref="P259" ca="1">SUM(INDIRECT(ADDRESS(ROW()-MONTH($A259)+1,2)):$B259*INDIRECT(ADDRESS(ROW()-MONTH($A259)+1,9)):I259)/$K259</f>
        <v>26.646559649246871</v>
      </c>
      <c r="Q259" s="32">
        <f t="array" aca="1" ref="Q259" ca="1">SUM(INDIRECT(ADDRESS(ROW()-MONTH($A259)+1,2)):$B259*INDIRECT(ADDRESS(ROW()-MONTH($A259)+1,10)):J259)/$K259</f>
        <v>0.9885177144473517</v>
      </c>
    </row>
    <row r="260" spans="1:17" x14ac:dyDescent="0.25">
      <c r="A260" s="18">
        <v>45231</v>
      </c>
      <c r="B260" s="19">
        <v>2386</v>
      </c>
      <c r="C260" s="20">
        <v>4914</v>
      </c>
      <c r="D260" s="21">
        <f t="shared" si="18"/>
        <v>1.785772690106296</v>
      </c>
      <c r="E260" s="20">
        <v>2040</v>
      </c>
      <c r="F260" s="22">
        <f t="shared" si="22"/>
        <v>781806304</v>
      </c>
      <c r="G260" s="23">
        <v>327664</v>
      </c>
      <c r="H260" s="24">
        <v>274150</v>
      </c>
      <c r="I260" s="25">
        <v>29</v>
      </c>
      <c r="J260" s="26">
        <v>0.96599999999999997</v>
      </c>
      <c r="K260" s="27">
        <f>IF(MONTH(A260)=1,B260,K259+B260)</f>
        <v>30668</v>
      </c>
      <c r="L260" s="28">
        <f t="shared" si="25"/>
        <v>9790727546</v>
      </c>
      <c r="M260" s="30">
        <f t="shared" si="24"/>
        <v>30194</v>
      </c>
      <c r="N260" s="31">
        <f t="shared" si="20"/>
        <v>319248.97437067953</v>
      </c>
      <c r="O260" s="28">
        <v>271600</v>
      </c>
      <c r="P260" s="29">
        <f t="array" aca="1" ref="P260" ca="1">SUM(INDIRECT(ADDRESS(ROW()-MONTH($A260)+1,2)):$B260*INDIRECT(ADDRESS(ROW()-MONTH($A260)+1,9)):I260)/$K260</f>
        <v>26.829659580018259</v>
      </c>
      <c r="Q260" s="32">
        <f t="array" aca="1" ref="Q260" ca="1">SUM(INDIRECT(ADDRESS(ROW()-MONTH($A260)+1,2)):$B260*INDIRECT(ADDRESS(ROW()-MONTH($A260)+1,10)):J260)/$K260</f>
        <v>0.98676581452980316</v>
      </c>
    </row>
    <row r="261" spans="1:17" x14ac:dyDescent="0.25">
      <c r="A261" s="18">
        <v>45261</v>
      </c>
      <c r="B261" s="19">
        <v>2239</v>
      </c>
      <c r="C261" s="20">
        <v>4263</v>
      </c>
      <c r="D261" s="21">
        <f t="shared" si="18"/>
        <v>1.5545628589661775</v>
      </c>
      <c r="E261" s="20">
        <v>1895</v>
      </c>
      <c r="F261" s="22">
        <f t="shared" si="22"/>
        <v>688503695</v>
      </c>
      <c r="G261" s="23">
        <v>307505</v>
      </c>
      <c r="H261" s="24">
        <v>263000</v>
      </c>
      <c r="I261" s="25">
        <v>32</v>
      </c>
      <c r="J261" s="26">
        <v>0.96099999999999997</v>
      </c>
      <c r="K261" s="27">
        <f t="shared" ref="K261:K265" si="26">IF(MONTH(A261)=1,B261,K260+B261)</f>
        <v>32907</v>
      </c>
      <c r="L261" s="28">
        <f t="shared" ref="L261:L265" si="27">IF(MONTH(A261)=1,F261,F261+L260)</f>
        <v>10479231241</v>
      </c>
      <c r="M261" s="30">
        <f t="shared" si="24"/>
        <v>32089</v>
      </c>
      <c r="N261" s="31">
        <f t="shared" si="20"/>
        <v>318449.91159935575</v>
      </c>
      <c r="O261" s="28">
        <v>270000</v>
      </c>
      <c r="P261" s="29">
        <f t="array" aca="1" ref="P261" ca="1">SUM(INDIRECT(ADDRESS(ROW()-MONTH($A261)+1,2)):$B261*INDIRECT(ADDRESS(ROW()-MONTH($A261)+1,9)):I261)/$K261</f>
        <v>27.181450755158476</v>
      </c>
      <c r="Q261" s="32">
        <f t="array" aca="1" ref="Q261" ca="1">SUM(INDIRECT(ADDRESS(ROW()-MONTH($A261)+1,2)):$B261*INDIRECT(ADDRESS(ROW()-MONTH($A261)+1,10)):J261)/$K261</f>
        <v>0.98501270246452133</v>
      </c>
    </row>
    <row r="262" spans="1:17" x14ac:dyDescent="0.25">
      <c r="A262" s="18">
        <v>45292</v>
      </c>
      <c r="B262" s="19">
        <v>1751</v>
      </c>
      <c r="C262" s="20">
        <v>4138</v>
      </c>
      <c r="D262" s="21">
        <f t="shared" si="18"/>
        <v>1.5073766012992533</v>
      </c>
      <c r="E262" s="20">
        <v>2011</v>
      </c>
      <c r="F262" s="22">
        <f t="shared" si="22"/>
        <v>506560798</v>
      </c>
      <c r="G262" s="23">
        <v>289298</v>
      </c>
      <c r="H262" s="24">
        <v>250556</v>
      </c>
      <c r="I262" s="25">
        <v>38</v>
      </c>
      <c r="J262" s="26">
        <v>0.95599999999999996</v>
      </c>
      <c r="K262" s="27">
        <f t="shared" si="26"/>
        <v>1751</v>
      </c>
      <c r="L262" s="28">
        <f t="shared" si="27"/>
        <v>506560798</v>
      </c>
      <c r="M262" s="30">
        <f t="shared" si="24"/>
        <v>2011</v>
      </c>
      <c r="N262" s="31">
        <f t="shared" si="20"/>
        <v>289298</v>
      </c>
      <c r="O262" s="28">
        <v>258000</v>
      </c>
      <c r="P262" s="29">
        <f t="array" aca="1" ref="P262" ca="1">SUM(INDIRECT(ADDRESS(ROW()-MONTH($A262)+1,2)):$B262*INDIRECT(ADDRESS(ROW()-MONTH($A262)+1,9)):I262)/$K262</f>
        <v>38</v>
      </c>
      <c r="Q262" s="32">
        <f t="array" aca="1" ref="Q262" ca="1">SUM(INDIRECT(ADDRESS(ROW()-MONTH($A262)+1,2)):$B262*INDIRECT(ADDRESS(ROW()-MONTH($A262)+1,10)):J262)/$K262</f>
        <v>0.95599999999999996</v>
      </c>
    </row>
    <row r="263" spans="1:17" x14ac:dyDescent="0.25">
      <c r="A263" s="18">
        <v>45323</v>
      </c>
      <c r="B263" s="19">
        <v>1960</v>
      </c>
      <c r="C263" s="20">
        <v>4323</v>
      </c>
      <c r="D263" s="21">
        <f t="shared" si="18"/>
        <v>1.5745287886605759</v>
      </c>
      <c r="E263" s="20">
        <v>2486</v>
      </c>
      <c r="F263" s="22">
        <f t="shared" si="22"/>
        <v>597923480</v>
      </c>
      <c r="G263" s="23">
        <v>305063</v>
      </c>
      <c r="H263" s="24">
        <v>262500</v>
      </c>
      <c r="I263" s="25">
        <v>44</v>
      </c>
      <c r="J263" s="26">
        <v>0.96399999999999997</v>
      </c>
      <c r="K263" s="27">
        <f t="shared" si="26"/>
        <v>3711</v>
      </c>
      <c r="L263" s="28">
        <f t="shared" si="27"/>
        <v>1104484278</v>
      </c>
      <c r="M263" s="30">
        <f t="shared" si="24"/>
        <v>4497</v>
      </c>
      <c r="N263" s="31">
        <f t="shared" si="20"/>
        <v>297624.43492320128</v>
      </c>
      <c r="O263" s="28">
        <v>264000</v>
      </c>
      <c r="P263" s="29">
        <f t="array" aca="1" ref="P263" ca="1">SUM(INDIRECT(ADDRESS(ROW()-MONTH($A263)+1,2)):$B263*INDIRECT(ADDRESS(ROW()-MONTH($A263)+1,9)):I263)/$K263</f>
        <v>41.168957154405824</v>
      </c>
      <c r="Q263" s="32">
        <f t="array" aca="1" ref="Q263" ca="1">SUM(INDIRECT(ADDRESS(ROW()-MONTH($A263)+1,2)):$B263*INDIRECT(ADDRESS(ROW()-MONTH($A263)+1,10)):J263)/$K263</f>
        <v>0.96022527620587439</v>
      </c>
    </row>
    <row r="264" spans="1:17" x14ac:dyDescent="0.25">
      <c r="A264" s="18">
        <v>45352</v>
      </c>
      <c r="B264" s="19">
        <v>2539</v>
      </c>
      <c r="C264" s="20">
        <v>4592</v>
      </c>
      <c r="D264" s="21">
        <f t="shared" si="18"/>
        <v>1.7126872630073973</v>
      </c>
      <c r="E264" s="20">
        <v>3179</v>
      </c>
      <c r="F264" s="22">
        <f t="shared" si="22"/>
        <v>773049330</v>
      </c>
      <c r="G264" s="23">
        <v>304470</v>
      </c>
      <c r="H264" s="24">
        <v>265000</v>
      </c>
      <c r="I264" s="25">
        <v>36</v>
      </c>
      <c r="J264" s="26">
        <v>0.97799999999999998</v>
      </c>
      <c r="K264" s="27">
        <f t="shared" si="26"/>
        <v>6250</v>
      </c>
      <c r="L264" s="28">
        <f t="shared" si="27"/>
        <v>1877533608</v>
      </c>
      <c r="M264" s="30">
        <f t="shared" si="24"/>
        <v>7676</v>
      </c>
      <c r="N264" s="31">
        <f t="shared" si="20"/>
        <v>300405.37728000002</v>
      </c>
      <c r="O264" s="28">
        <v>266000</v>
      </c>
      <c r="P264" s="29">
        <f t="array" aca="1" ref="P264" ca="1">SUM(INDIRECT(ADDRESS(ROW()-MONTH($A264)+1,2)):$B264*INDIRECT(ADDRESS(ROW()-MONTH($A264)+1,9)):I264)/$K264</f>
        <v>39.069119999999998</v>
      </c>
      <c r="Q264" s="32">
        <f t="array" aca="1" ref="Q264" ca="1">SUM(INDIRECT(ADDRESS(ROW()-MONTH($A264)+1,2)):$B264*INDIRECT(ADDRESS(ROW()-MONTH($A264)+1,10)):J264)/$K264</f>
        <v>0.96744607999999988</v>
      </c>
    </row>
    <row r="265" spans="1:17" x14ac:dyDescent="0.25">
      <c r="A265" s="18">
        <v>45383</v>
      </c>
      <c r="B265" s="19">
        <v>2949</v>
      </c>
      <c r="C265" s="20">
        <v>4996</v>
      </c>
      <c r="D265" s="21">
        <f t="shared" si="18"/>
        <v>1.8444499138567563</v>
      </c>
      <c r="E265" s="20">
        <v>3346</v>
      </c>
      <c r="F265" s="22">
        <f t="shared" si="22"/>
        <v>985019082</v>
      </c>
      <c r="G265" s="23">
        <v>334018</v>
      </c>
      <c r="H265" s="24">
        <v>285000</v>
      </c>
      <c r="I265" s="25">
        <v>31</v>
      </c>
      <c r="J265" s="26">
        <v>0.98499999999999999</v>
      </c>
      <c r="K265" s="27">
        <f t="shared" si="26"/>
        <v>9199</v>
      </c>
      <c r="L265" s="28">
        <f t="shared" si="27"/>
        <v>2862552690</v>
      </c>
      <c r="M265" s="30">
        <f t="shared" si="24"/>
        <v>11022</v>
      </c>
      <c r="N265" s="31">
        <f t="shared" si="20"/>
        <v>311180.85552777478</v>
      </c>
      <c r="O265" s="28">
        <v>270000</v>
      </c>
      <c r="P265" s="29">
        <f t="array" aca="1" ref="P265" ca="1">SUM(INDIRECT(ADDRESS(ROW()-MONTH($A265)+1,2)):$B265*INDIRECT(ADDRESS(ROW()-MONTH($A265)+1,9)):I265)/$K265</f>
        <v>36.482335036417005</v>
      </c>
      <c r="Q265" s="32">
        <f t="array" aca="1" ref="Q265" ca="1">SUM(INDIRECT(ADDRESS(ROW()-MONTH($A265)+1,2)):$B265*INDIRECT(ADDRESS(ROW()-MONTH($A265)+1,10)):J265)/$K265</f>
        <v>0.97307348624850531</v>
      </c>
    </row>
    <row r="266" spans="1:17" x14ac:dyDescent="0.25">
      <c r="A266" s="18">
        <v>45413</v>
      </c>
      <c r="B266" s="19">
        <v>3474</v>
      </c>
      <c r="C266" s="20">
        <v>5439</v>
      </c>
      <c r="D266" s="21">
        <f t="shared" si="18"/>
        <v>1.9982854693527645</v>
      </c>
      <c r="E266" s="20">
        <v>3248</v>
      </c>
      <c r="F266" s="22">
        <f t="shared" si="22"/>
        <v>1205418942</v>
      </c>
      <c r="G266" s="23">
        <v>346983</v>
      </c>
      <c r="H266" s="24">
        <v>299000</v>
      </c>
      <c r="I266" s="25">
        <v>25</v>
      </c>
      <c r="J266" s="26">
        <v>0.995</v>
      </c>
      <c r="K266" s="27">
        <f t="shared" ref="K266" si="28">IF(MONTH(A266)=1,B266,K265+B266)</f>
        <v>12673</v>
      </c>
      <c r="L266" s="28">
        <f t="shared" ref="L266" si="29">IF(MONTH(A266)=1,F266,F266+L265)</f>
        <v>4067971632</v>
      </c>
      <c r="M266" s="30">
        <f t="shared" ref="M266:M276" si="30">IF(MONTH(A266)=1,E266,M265+E266)</f>
        <v>14270</v>
      </c>
      <c r="N266" s="31">
        <f t="shared" si="20"/>
        <v>320995.15757910517</v>
      </c>
      <c r="O266" s="28">
        <v>275000</v>
      </c>
      <c r="P266" s="29">
        <f t="array" aca="1" ref="P266" ca="1">SUM(INDIRECT(ADDRESS(ROW()-MONTH($A266)+1,2)):$B266*INDIRECT(ADDRESS(ROW()-MONTH($A266)+1,9)):I266)/$K266</f>
        <v>33.33472737315553</v>
      </c>
      <c r="Q266" s="32">
        <f t="array" aca="1" ref="Q266" ca="1">SUM(INDIRECT(ADDRESS(ROW()-MONTH($A266)+1,2)):$B266*INDIRECT(ADDRESS(ROW()-MONTH($A266)+1,10)):J266)/$K266</f>
        <v>0.97908411583681854</v>
      </c>
    </row>
    <row r="267" spans="1:17" x14ac:dyDescent="0.25">
      <c r="A267" s="18">
        <v>45444</v>
      </c>
      <c r="B267" s="19">
        <v>3194</v>
      </c>
      <c r="C267" s="20">
        <v>5560</v>
      </c>
      <c r="D267" s="21">
        <f t="shared" si="18"/>
        <v>2.0703137121047566</v>
      </c>
      <c r="E267" s="20">
        <v>3236</v>
      </c>
      <c r="F267" s="22">
        <f t="shared" si="22"/>
        <v>1151063302</v>
      </c>
      <c r="G267" s="23">
        <v>360383</v>
      </c>
      <c r="H267" s="24">
        <v>315000</v>
      </c>
      <c r="I267" s="25">
        <v>25</v>
      </c>
      <c r="J267" s="26">
        <v>0.98899999999999999</v>
      </c>
      <c r="K267" s="27">
        <f t="shared" ref="K267:K268" si="31">IF(MONTH(A267)=1,B267,K266+B267)</f>
        <v>15867</v>
      </c>
      <c r="L267" s="28">
        <f t="shared" ref="L267:L276" si="32">IF(MONTH(A267)=1,F267,F267+L266)</f>
        <v>5219034934</v>
      </c>
      <c r="M267" s="30">
        <f t="shared" si="30"/>
        <v>17506</v>
      </c>
      <c r="N267" s="31">
        <f t="shared" si="20"/>
        <v>328923.86298607173</v>
      </c>
      <c r="O267" s="28">
        <v>282500</v>
      </c>
      <c r="P267" s="29">
        <f t="array" aca="1" ref="P267" ca="1">SUM(INDIRECT(ADDRESS(ROW()-MONTH($A267)+1,2)):$B267*INDIRECT(ADDRESS(ROW()-MONTH($A267)+1,9)):I267)/$K267</f>
        <v>31.656960988214532</v>
      </c>
      <c r="Q267" s="32">
        <f t="array" aca="1" ref="Q267" ca="1">SUM(INDIRECT(ADDRESS(ROW()-MONTH($A267)+1,2)):$B267*INDIRECT(ADDRESS(ROW()-MONTH($A267)+1,10)):J267)/$K267</f>
        <v>0.98108016638305928</v>
      </c>
    </row>
    <row r="268" spans="1:17" x14ac:dyDescent="0.25">
      <c r="A268" s="18">
        <v>45474</v>
      </c>
      <c r="B268" s="19">
        <v>3314</v>
      </c>
      <c r="C268" s="20">
        <v>5958</v>
      </c>
      <c r="D268" s="21">
        <f t="shared" si="18"/>
        <v>2.2042175360710323</v>
      </c>
      <c r="E268" s="20">
        <v>3005</v>
      </c>
      <c r="F268" s="22">
        <f t="shared" si="22"/>
        <v>1152662224</v>
      </c>
      <c r="G268" s="23">
        <v>347816</v>
      </c>
      <c r="H268" s="24">
        <v>303210</v>
      </c>
      <c r="I268" s="25">
        <v>23</v>
      </c>
      <c r="J268" s="26">
        <v>0.98399999999999999</v>
      </c>
      <c r="K268" s="27">
        <f t="shared" si="31"/>
        <v>19181</v>
      </c>
      <c r="L268" s="28">
        <f t="shared" si="32"/>
        <v>6371697158</v>
      </c>
      <c r="M268" s="30">
        <f t="shared" si="30"/>
        <v>20511</v>
      </c>
      <c r="N268" s="31">
        <f t="shared" si="20"/>
        <v>332187.95464261511</v>
      </c>
      <c r="O268" s="28">
        <v>285000</v>
      </c>
      <c r="P268" s="29">
        <f t="array" aca="1" ref="P268" ca="1">SUM(INDIRECT(ADDRESS(ROW()-MONTH($A268)+1,2)):$B268*INDIRECT(ADDRESS(ROW()-MONTH($A268)+1,9)):I268)/$K268</f>
        <v>30.161253323601482</v>
      </c>
      <c r="Q268" s="32">
        <f t="array" aca="1" ref="Q268" ca="1">SUM(INDIRECT(ADDRESS(ROW()-MONTH($A268)+1,2)):$B268*INDIRECT(ADDRESS(ROW()-MONTH($A268)+1,10)):J268)/$K268</f>
        <v>0.98158464105104015</v>
      </c>
    </row>
    <row r="269" spans="1:17" x14ac:dyDescent="0.25">
      <c r="A269" s="18">
        <v>45505</v>
      </c>
      <c r="B269" s="19">
        <v>3224</v>
      </c>
      <c r="C269" s="20">
        <v>6164</v>
      </c>
      <c r="D269" s="21">
        <f t="shared" si="18"/>
        <v>2.2814138547899572</v>
      </c>
      <c r="E269" s="20">
        <v>2979</v>
      </c>
      <c r="F269" s="22">
        <f t="shared" si="22"/>
        <v>1098719856</v>
      </c>
      <c r="G269" s="23">
        <v>340794</v>
      </c>
      <c r="H269" s="24">
        <v>293250</v>
      </c>
      <c r="I269" s="25">
        <v>26</v>
      </c>
      <c r="J269" s="26">
        <v>0.97599999999999998</v>
      </c>
      <c r="K269" s="27">
        <f t="shared" ref="K269:K277" si="33">IF(MONTH(A269)=1,B269,K268+B269)</f>
        <v>22405</v>
      </c>
      <c r="L269" s="28">
        <f t="shared" si="32"/>
        <v>7470417014</v>
      </c>
      <c r="M269" s="30">
        <f t="shared" si="30"/>
        <v>23490</v>
      </c>
      <c r="N269" s="31">
        <f t="shared" ref="N269:N277" si="34">L269/K269</f>
        <v>333426.334032582</v>
      </c>
      <c r="O269" s="28">
        <v>287500</v>
      </c>
      <c r="P269" s="29">
        <f t="array" aca="1" ref="P269" ca="1">SUM(INDIRECT(ADDRESS(ROW()-MONTH($A269)+1,2)):$B269*INDIRECT(ADDRESS(ROW()-MONTH($A269)+1,9)):I269)/$K269</f>
        <v>29.562463735773264</v>
      </c>
      <c r="Q269" s="32">
        <f t="array" aca="1" ref="Q269" ca="1">SUM(INDIRECT(ADDRESS(ROW()-MONTH($A269)+1,2)):$B269*INDIRECT(ADDRESS(ROW()-MONTH($A269)+1,10)):J269)/$K269</f>
        <v>0.98078103101986169</v>
      </c>
    </row>
    <row r="270" spans="1:17" x14ac:dyDescent="0.25">
      <c r="A270" s="18">
        <v>45559</v>
      </c>
      <c r="B270" s="19">
        <v>2676</v>
      </c>
      <c r="C270" s="20">
        <v>6415</v>
      </c>
      <c r="D270" s="21">
        <f t="shared" si="18"/>
        <v>2.3795981452859349</v>
      </c>
      <c r="E270" s="20">
        <v>2750</v>
      </c>
      <c r="F270" s="22">
        <f t="shared" si="22"/>
        <v>919810776</v>
      </c>
      <c r="G270" s="23">
        <v>343726</v>
      </c>
      <c r="H270" s="24">
        <v>295000</v>
      </c>
      <c r="I270" s="25">
        <v>30</v>
      </c>
      <c r="J270" s="26">
        <v>0.97</v>
      </c>
      <c r="K270" s="27">
        <f t="shared" si="33"/>
        <v>25081</v>
      </c>
      <c r="L270" s="28">
        <f t="shared" si="32"/>
        <v>8390227790</v>
      </c>
      <c r="M270" s="30">
        <f t="shared" si="30"/>
        <v>26240</v>
      </c>
      <c r="N270" s="31">
        <f t="shared" si="34"/>
        <v>334525.24979067821</v>
      </c>
      <c r="O270" s="28">
        <v>289000</v>
      </c>
      <c r="P270" s="29">
        <f t="array" aca="1" ref="P270" ca="1">SUM(INDIRECT(ADDRESS(ROW()-MONTH($A270)+1,2)):$B270*INDIRECT(ADDRESS(ROW()-MONTH($A270)+1,9)):I270)/$K270</f>
        <v>29.60914636577489</v>
      </c>
      <c r="Q270" s="32">
        <f t="array" aca="1" ref="Q270" ca="1">SUM(INDIRECT(ADDRESS(ROW()-MONTH($A270)+1,2)):$B270*INDIRECT(ADDRESS(ROW()-MONTH($A270)+1,10)):J270)/$K270</f>
        <v>0.97963075634942798</v>
      </c>
    </row>
    <row r="271" spans="1:17" x14ac:dyDescent="0.25">
      <c r="A271" s="18">
        <v>45566</v>
      </c>
      <c r="B271" s="19">
        <v>2903</v>
      </c>
      <c r="C271" s="20">
        <v>6451</v>
      </c>
      <c r="D271" s="21">
        <f t="shared" si="18"/>
        <v>2.3739458431721303</v>
      </c>
      <c r="E271" s="20">
        <v>2890</v>
      </c>
      <c r="F271" s="22">
        <f t="shared" si="22"/>
        <v>964751087</v>
      </c>
      <c r="G271" s="23">
        <v>332329</v>
      </c>
      <c r="H271" s="24">
        <v>290000</v>
      </c>
      <c r="I271" s="25">
        <v>31</v>
      </c>
      <c r="J271" s="26">
        <v>0.96799999999999997</v>
      </c>
      <c r="K271" s="27">
        <f>IF(MONTH(A271)=1,B271,K270+B271)</f>
        <v>27984</v>
      </c>
      <c r="L271" s="28">
        <f t="shared" si="32"/>
        <v>9354978877</v>
      </c>
      <c r="M271" s="30">
        <f t="shared" si="30"/>
        <v>29130</v>
      </c>
      <c r="N271" s="31">
        <f t="shared" si="34"/>
        <v>334297.41555889079</v>
      </c>
      <c r="O271" s="28">
        <v>289000</v>
      </c>
      <c r="P271" s="29">
        <f t="array" aca="1" ref="P271" ca="1">SUM(INDIRECT(ADDRESS(ROW()-MONTH($A271)+1,2)):$B271*INDIRECT(ADDRESS(ROW()-MONTH($A271)+1,9)):I271)/$K271</f>
        <v>29.75343053173242</v>
      </c>
      <c r="Q271" s="32">
        <f t="array" aca="1" ref="Q271" ca="1">SUM(INDIRECT(ADDRESS(ROW()-MONTH($A271)+1,2)):$B271*INDIRECT(ADDRESS(ROW()-MONTH($A271)+1,10)):J271)/$K271</f>
        <v>0.97842420668953689</v>
      </c>
    </row>
    <row r="272" spans="1:17" x14ac:dyDescent="0.25">
      <c r="A272" s="18">
        <v>45620</v>
      </c>
      <c r="B272" s="19">
        <v>2658</v>
      </c>
      <c r="C272" s="20">
        <v>5970</v>
      </c>
      <c r="D272" s="21">
        <f t="shared" si="18"/>
        <v>2.178765852620054</v>
      </c>
      <c r="E272" s="20">
        <v>2332</v>
      </c>
      <c r="F272" s="22">
        <f t="shared" si="22"/>
        <v>909828084</v>
      </c>
      <c r="G272" s="23">
        <v>342298</v>
      </c>
      <c r="H272" s="24">
        <v>289999</v>
      </c>
      <c r="I272" s="25">
        <v>35</v>
      </c>
      <c r="J272" s="26">
        <v>0.96199999999999997</v>
      </c>
      <c r="K272" s="27">
        <f t="shared" si="33"/>
        <v>30642</v>
      </c>
      <c r="L272" s="28">
        <f t="shared" si="32"/>
        <v>10264806961</v>
      </c>
      <c r="M272" s="30">
        <f t="shared" si="30"/>
        <v>31462</v>
      </c>
      <c r="N272" s="31">
        <f t="shared" si="34"/>
        <v>334991.41573657072</v>
      </c>
      <c r="O272" s="28">
        <v>289000</v>
      </c>
      <c r="P272" s="29">
        <f t="array" aca="1" ref="P272" ca="1">SUM(INDIRECT(ADDRESS(ROW()-MONTH($A272)+1,2)):$B272*INDIRECT(ADDRESS(ROW()-MONTH($A272)+1,9)):I272)/$K272</f>
        <v>30.208537301742705</v>
      </c>
      <c r="Q272" s="32">
        <f t="array" aca="1" ref="Q272" ca="1">SUM(INDIRECT(ADDRESS(ROW()-MONTH($A272)+1,2)):$B272*INDIRECT(ADDRESS(ROW()-MONTH($A272)+1,10)):J272)/$K272</f>
        <v>0.97699951047581757</v>
      </c>
    </row>
    <row r="273" spans="1:17" x14ac:dyDescent="0.25">
      <c r="A273" s="18">
        <v>45627</v>
      </c>
      <c r="B273" s="19">
        <v>2605</v>
      </c>
      <c r="C273" s="20">
        <v>5295</v>
      </c>
      <c r="D273" s="21">
        <f t="shared" si="18"/>
        <v>1.9111498781844978</v>
      </c>
      <c r="E273" s="20">
        <v>1809</v>
      </c>
      <c r="F273" s="22">
        <f t="shared" si="22"/>
        <v>889237590</v>
      </c>
      <c r="G273" s="23">
        <v>341358</v>
      </c>
      <c r="H273" s="24">
        <v>290000</v>
      </c>
      <c r="I273" s="25">
        <v>39</v>
      </c>
      <c r="J273" s="26">
        <v>0.95699999999999996</v>
      </c>
      <c r="K273" s="27">
        <f t="shared" si="33"/>
        <v>33247</v>
      </c>
      <c r="L273" s="28">
        <f t="shared" si="32"/>
        <v>11154044551</v>
      </c>
      <c r="M273" s="30">
        <f t="shared" si="30"/>
        <v>33271</v>
      </c>
      <c r="N273" s="31">
        <f t="shared" si="34"/>
        <v>335490.25629380095</v>
      </c>
      <c r="O273" s="28">
        <v>289900</v>
      </c>
      <c r="P273" s="29">
        <f t="array" aca="1" ref="P273" ca="1">SUM(INDIRECT(ADDRESS(ROW()-MONTH($A273)+1,2)):$B273*INDIRECT(ADDRESS(ROW()-MONTH($A273)+1,9)):I273)/$K273</f>
        <v>30.897374199175864</v>
      </c>
      <c r="Q273" s="32">
        <f t="array" aca="1" ref="Q273" ca="1">SUM(INDIRECT(ADDRESS(ROW()-MONTH($A273)+1,2)):$B273*INDIRECT(ADDRESS(ROW()-MONTH($A273)+1,10)):J273)/$K273</f>
        <v>0.97543249014948719</v>
      </c>
    </row>
    <row r="274" spans="1:17" x14ac:dyDescent="0.25">
      <c r="A274" s="18">
        <v>45658</v>
      </c>
      <c r="B274" s="19">
        <v>1822</v>
      </c>
      <c r="C274" s="20">
        <v>5235</v>
      </c>
      <c r="D274" s="21">
        <f t="shared" si="18"/>
        <v>1.885467314964884</v>
      </c>
      <c r="E274" s="20">
        <v>2020</v>
      </c>
      <c r="F274" s="22">
        <f t="shared" si="22"/>
        <v>598137092</v>
      </c>
      <c r="G274" s="23">
        <v>328286</v>
      </c>
      <c r="H274" s="24">
        <v>279900</v>
      </c>
      <c r="I274" s="25">
        <v>44</v>
      </c>
      <c r="J274" s="26">
        <v>0.95699999999999996</v>
      </c>
      <c r="K274" s="27">
        <f t="shared" si="33"/>
        <v>1822</v>
      </c>
      <c r="L274" s="28">
        <f t="shared" si="32"/>
        <v>598137092</v>
      </c>
      <c r="M274" s="30">
        <f t="shared" si="30"/>
        <v>2020</v>
      </c>
      <c r="N274" s="31">
        <f t="shared" si="34"/>
        <v>328286</v>
      </c>
      <c r="O274" s="28">
        <v>279900</v>
      </c>
      <c r="P274" s="29">
        <f t="array" aca="1" ref="P274" ca="1">SUM(INDIRECT(ADDRESS(ROW()-MONTH($A274)+1,2)):$B274*INDIRECT(ADDRESS(ROW()-MONTH($A274)+1,9)):I274)/$K274</f>
        <v>44</v>
      </c>
      <c r="Q274" s="32">
        <f t="array" aca="1" ref="Q274" ca="1">SUM(INDIRECT(ADDRESS(ROW()-MONTH($A274)+1,2)):$B274*INDIRECT(ADDRESS(ROW()-MONTH($A274)+1,10)):J274)/$K274</f>
        <v>0.95699999999999996</v>
      </c>
    </row>
    <row r="275" spans="1:17" x14ac:dyDescent="0.25">
      <c r="A275" s="18">
        <v>45689</v>
      </c>
      <c r="B275" s="19">
        <v>1877</v>
      </c>
      <c r="C275" s="20">
        <v>5305</v>
      </c>
      <c r="D275" s="21">
        <f t="shared" si="18"/>
        <v>1.9154505792086653</v>
      </c>
      <c r="E275" s="20">
        <v>2313</v>
      </c>
      <c r="F275" s="22">
        <f t="shared" si="22"/>
        <v>610253994</v>
      </c>
      <c r="G275" s="23">
        <v>325122</v>
      </c>
      <c r="H275" s="24">
        <v>280000</v>
      </c>
      <c r="I275" s="25">
        <v>48</v>
      </c>
      <c r="J275" s="26">
        <v>0.96399999999999997</v>
      </c>
      <c r="K275" s="27">
        <f t="shared" si="33"/>
        <v>3699</v>
      </c>
      <c r="L275" s="28">
        <f t="shared" si="32"/>
        <v>1208391086</v>
      </c>
      <c r="M275" s="30">
        <f t="shared" si="30"/>
        <v>4333</v>
      </c>
      <c r="N275" s="31">
        <f t="shared" si="34"/>
        <v>326680.47742633143</v>
      </c>
      <c r="O275" s="28">
        <v>280000</v>
      </c>
      <c r="P275" s="29">
        <f t="array" aca="1" ref="P275" ca="1">SUM(INDIRECT(ADDRESS(ROW()-MONTH($A275)+1,2)):$B275*INDIRECT(ADDRESS(ROW()-MONTH($A275)+1,9)):I275)/$K275</f>
        <v>46.029737766964047</v>
      </c>
      <c r="Q275" s="32">
        <f t="array" aca="1" ref="Q275" ca="1">SUM(INDIRECT(ADDRESS(ROW()-MONTH($A275)+1,2)):$B275*INDIRECT(ADDRESS(ROW()-MONTH($A275)+1,10)):J275)/$K275</f>
        <v>0.96055204109218706</v>
      </c>
    </row>
    <row r="276" spans="1:17" x14ac:dyDescent="0.25">
      <c r="A276" s="18">
        <v>45717</v>
      </c>
      <c r="B276" s="19">
        <v>2433</v>
      </c>
      <c r="C276" s="20">
        <v>5817</v>
      </c>
      <c r="D276" s="21">
        <f t="shared" si="18"/>
        <v>2.1070361314860091</v>
      </c>
      <c r="E276" s="20">
        <v>3286</v>
      </c>
      <c r="F276" s="22">
        <f t="shared" si="22"/>
        <v>811310613</v>
      </c>
      <c r="G276" s="23">
        <v>333461</v>
      </c>
      <c r="H276" s="24">
        <v>279950</v>
      </c>
      <c r="I276" s="25">
        <v>44</v>
      </c>
      <c r="J276" s="26">
        <v>0.97399999999999998</v>
      </c>
      <c r="K276" s="27">
        <f t="shared" si="33"/>
        <v>6132</v>
      </c>
      <c r="L276" s="28">
        <f t="shared" si="32"/>
        <v>2019701699</v>
      </c>
      <c r="M276" s="30">
        <f t="shared" si="30"/>
        <v>7619</v>
      </c>
      <c r="N276" s="31">
        <f t="shared" si="34"/>
        <v>329370.79240052187</v>
      </c>
      <c r="O276" s="28">
        <v>280000</v>
      </c>
      <c r="P276" s="29">
        <f t="array" aca="1" ref="P276" ca="1">SUM(INDIRECT(ADDRESS(ROW()-MONTH($A276)+1,2)):$B276*INDIRECT(ADDRESS(ROW()-MONTH($A276)+1,9)):I276)/$K276</f>
        <v>45.224396607958255</v>
      </c>
      <c r="Q276" s="32">
        <f t="array" aca="1" ref="Q276" ca="1">SUM(INDIRECT(ADDRESS(ROW()-MONTH($A276)+1,2)):$B276*INDIRECT(ADDRESS(ROW()-MONTH($A276)+1,10)):J276)/$K276</f>
        <v>0.96588780169602084</v>
      </c>
    </row>
    <row r="277" spans="1:17" x14ac:dyDescent="0.25">
      <c r="A277" s="18">
        <v>45748</v>
      </c>
      <c r="B277" s="19">
        <v>2962</v>
      </c>
      <c r="C277" s="20">
        <v>6318</v>
      </c>
      <c r="D277" s="21">
        <f t="shared" si="18"/>
        <v>2.2876108864884435</v>
      </c>
      <c r="E277" s="20">
        <v>3442</v>
      </c>
      <c r="F277" s="22">
        <f t="shared" si="22"/>
        <v>1010678830</v>
      </c>
      <c r="G277" s="23">
        <v>341215</v>
      </c>
      <c r="H277" s="24">
        <v>296000</v>
      </c>
      <c r="I277" s="25">
        <v>34</v>
      </c>
      <c r="J277" s="26">
        <v>0.98399999999999999</v>
      </c>
      <c r="K277" s="27">
        <f t="shared" si="33"/>
        <v>9094</v>
      </c>
      <c r="L277" s="28">
        <f t="shared" ref="L277" si="35">IF(MONTH(A277)=1,F277,F277+L276)</f>
        <v>3030380529</v>
      </c>
      <c r="M277" s="30">
        <f t="shared" ref="M277" si="36">IF(MONTH(A277)=1,E277,M276+E277)</f>
        <v>11061</v>
      </c>
      <c r="N277" s="31">
        <f t="shared" si="34"/>
        <v>333228.560479437</v>
      </c>
      <c r="O277" s="28">
        <v>280000</v>
      </c>
      <c r="P277" s="29">
        <f t="array" aca="1" ref="P277" ca="1">SUM(INDIRECT(ADDRESS(ROW()-MONTH($A277)+1,2)):$B277*INDIRECT(ADDRESS(ROW()-MONTH($A277)+1,9)):I277)/$K277</f>
        <v>41.568506707719372</v>
      </c>
      <c r="Q277" s="32">
        <f t="array" aca="1" ref="Q277" ca="1">SUM(INDIRECT(ADDRESS(ROW()-MONTH($A277)+1,2)):$B277*INDIRECT(ADDRESS(ROW()-MONTH($A277)+1,10)):J277)/$K277</f>
        <v>0.97178711238179027</v>
      </c>
    </row>
    <row r="278" spans="1:17" x14ac:dyDescent="0.25">
      <c r="A278" s="18">
        <v>45778</v>
      </c>
      <c r="B278" s="19">
        <v>3533</v>
      </c>
      <c r="C278" s="20">
        <v>6718</v>
      </c>
      <c r="D278" s="21">
        <f t="shared" ref="D278" si="37">C278/AVERAGE(B267:B278)</f>
        <v>2.4281196349507543</v>
      </c>
      <c r="E278" s="20">
        <v>3669</v>
      </c>
      <c r="F278" s="22">
        <f t="shared" ref="F278" si="38">B278*G278</f>
        <v>1416856655</v>
      </c>
      <c r="G278" s="23">
        <v>401035</v>
      </c>
      <c r="H278" s="24">
        <v>313000</v>
      </c>
      <c r="I278" s="25">
        <v>30</v>
      </c>
      <c r="J278" s="26">
        <v>0.98599999999999999</v>
      </c>
      <c r="K278" s="27">
        <f t="shared" ref="K278" si="39">IF(MONTH(A278)=1,B278,K277+B278)</f>
        <v>12627</v>
      </c>
      <c r="L278" s="28">
        <f t="shared" ref="L278" si="40">IF(MONTH(A278)=1,F278,F278+L277)</f>
        <v>4447237184</v>
      </c>
      <c r="M278" s="30">
        <f t="shared" ref="M278" si="41">IF(MONTH(A278)=1,E278,M277+E278)</f>
        <v>14730</v>
      </c>
      <c r="N278" s="31">
        <f t="shared" ref="N278" si="42">L278/K278</f>
        <v>352200.61645679892</v>
      </c>
      <c r="O278" s="28">
        <v>313000</v>
      </c>
      <c r="P278" s="29">
        <f t="array" aca="1" ref="P278" ca="1">SUM(INDIRECT(ADDRESS(ROW()-MONTH($A278)+1,2)):$B278*INDIRECT(ADDRESS(ROW()-MONTH($A278)+1,9)):I278)/$K278</f>
        <v>38.331670230458542</v>
      </c>
      <c r="Q278" s="32">
        <f t="array" aca="1" ref="Q278" ca="1">SUM(INDIRECT(ADDRESS(ROW()-MONTH($A278)+1,2)):$B278*INDIRECT(ADDRESS(ROW()-MONTH($A278)+1,10)):J278)/$K278</f>
        <v>0.97576383939177957</v>
      </c>
    </row>
    <row r="279" spans="1:17" x14ac:dyDescent="0.25">
      <c r="A279" s="18">
        <v>45809</v>
      </c>
      <c r="B279" s="19">
        <v>3607</v>
      </c>
      <c r="C279" s="20">
        <v>6915</v>
      </c>
      <c r="D279" s="21">
        <f t="shared" ref="D279:D285" si="43">C279/AVERAGE(B268:B279)</f>
        <v>2.4686142678645804</v>
      </c>
      <c r="E279" s="20">
        <v>3288</v>
      </c>
      <c r="F279" s="22">
        <f t="shared" ref="F279:F286" si="44">B279*G279</f>
        <v>1358067963</v>
      </c>
      <c r="G279" s="23">
        <v>376509</v>
      </c>
      <c r="H279" s="24">
        <v>325000</v>
      </c>
      <c r="I279" s="25">
        <v>26</v>
      </c>
      <c r="J279" s="26">
        <v>0.98399999999999999</v>
      </c>
      <c r="K279" s="27">
        <f t="shared" ref="K279:K287" si="45">IF(MONTH(A279)=1,B279,K278+B279)</f>
        <v>16234</v>
      </c>
      <c r="L279" s="28">
        <f t="shared" ref="L279:L287" si="46">IF(MONTH(A279)=1,F279,F279+L278)</f>
        <v>5805305147</v>
      </c>
      <c r="M279" s="30">
        <f t="shared" ref="M279:M287" si="47">IF(MONTH(A279)=1,E279,M278+E279)</f>
        <v>18018</v>
      </c>
      <c r="N279" s="31">
        <f t="shared" ref="N279:N286" si="48">L279/K279</f>
        <v>357601.6475914747</v>
      </c>
      <c r="O279" s="28">
        <v>325000</v>
      </c>
      <c r="P279" s="29">
        <f t="array" aca="1" ref="P279" ca="1">SUM(INDIRECT(ADDRESS(ROW()-MONTH($A279)+1,2)):$B279*INDIRECT(ADDRESS(ROW()-MONTH($A279)+1,9)):I279)/$K279</f>
        <v>35.591721079216462</v>
      </c>
      <c r="Q279" s="32">
        <f t="array" aca="1" ref="Q279" ca="1">SUM(INDIRECT(ADDRESS(ROW()-MONTH($A279)+1,2)):$B279*INDIRECT(ADDRESS(ROW()-MONTH($A279)+1,10)):J279)/$K279</f>
        <v>0.97759381544905766</v>
      </c>
    </row>
    <row r="280" spans="1:17" x14ac:dyDescent="0.25">
      <c r="A280" s="18">
        <v>45839</v>
      </c>
      <c r="B280" s="19">
        <v>3399</v>
      </c>
      <c r="C280" s="20">
        <v>7207</v>
      </c>
      <c r="D280" s="21">
        <f t="shared" si="43"/>
        <v>2.5663669545090357</v>
      </c>
      <c r="E280" s="20">
        <v>6164</v>
      </c>
      <c r="F280" s="22">
        <f t="shared" si="44"/>
        <v>1292728074</v>
      </c>
      <c r="G280" s="23">
        <v>380326</v>
      </c>
      <c r="H280" s="24">
        <v>325000</v>
      </c>
      <c r="I280" s="25">
        <v>29</v>
      </c>
      <c r="J280" s="26">
        <v>0.97699999999999998</v>
      </c>
      <c r="K280" s="27">
        <f t="shared" si="45"/>
        <v>19633</v>
      </c>
      <c r="L280" s="28">
        <f t="shared" si="46"/>
        <v>7098033221</v>
      </c>
      <c r="M280" s="30">
        <f t="shared" si="47"/>
        <v>24182</v>
      </c>
      <c r="N280" s="31">
        <f t="shared" si="48"/>
        <v>361535.84378342587</v>
      </c>
      <c r="O280" s="28">
        <v>325000</v>
      </c>
      <c r="P280" s="29">
        <f t="array" aca="1" ref="P280" ca="1">SUM(INDIRECT(ADDRESS(ROW()-MONTH($A280)+1,2)):$B280*INDIRECT(ADDRESS(ROW()-MONTH($A280)+1,9)):I280)/$K280</f>
        <v>34.450516986706056</v>
      </c>
      <c r="Q280" s="32">
        <f t="array" aca="1" ref="Q280" ca="1">SUM(INDIRECT(ADDRESS(ROW()-MONTH($A280)+1,2)):$B280*INDIRECT(ADDRESS(ROW()-MONTH($A280)+1,10)):J280)/$K280</f>
        <v>0.97749101003412631</v>
      </c>
    </row>
    <row r="281" spans="1:17" x14ac:dyDescent="0.25">
      <c r="A281" s="18">
        <v>45870</v>
      </c>
      <c r="B281" s="19">
        <v>3309</v>
      </c>
      <c r="C281" s="20">
        <v>7206</v>
      </c>
      <c r="D281" s="21">
        <f>C281/AVERAGE(B270:B281)</f>
        <v>2.559554818849159</v>
      </c>
      <c r="E281" s="20">
        <v>3202</v>
      </c>
      <c r="F281" s="22">
        <f t="shared" si="44"/>
        <v>1220415453</v>
      </c>
      <c r="G281" s="23">
        <v>368817</v>
      </c>
      <c r="H281" s="24">
        <v>309950</v>
      </c>
      <c r="I281" s="25">
        <v>34</v>
      </c>
      <c r="J281" s="26">
        <v>0.96599999999999997</v>
      </c>
      <c r="K281" s="27">
        <f t="shared" si="45"/>
        <v>22942</v>
      </c>
      <c r="L281" s="28">
        <f t="shared" si="46"/>
        <v>8318448674</v>
      </c>
      <c r="M281" s="30">
        <f t="shared" si="47"/>
        <v>27384</v>
      </c>
      <c r="N281" s="31">
        <f t="shared" si="48"/>
        <v>362586.02885537443</v>
      </c>
      <c r="O281" s="28">
        <v>309950</v>
      </c>
      <c r="P281" s="29">
        <f t="array" aca="1" ref="P281" ca="1">SUM(INDIRECT(ADDRESS(ROW()-MONTH($A281)+1,2)):$B281*INDIRECT(ADDRESS(ROW()-MONTH($A281)+1,9)):I281)/$K281</f>
        <v>34.385537442245663</v>
      </c>
      <c r="Q281" s="32">
        <f t="array" aca="1" ref="Q281" ca="1">SUM(INDIRECT(ADDRESS(ROW()-MONTH($A281)+1,2)):$B281*INDIRECT(ADDRESS(ROW()-MONTH($A281)+1,10)):J281)/$K281</f>
        <v>0.97583362392119255</v>
      </c>
    </row>
    <row r="282" spans="1:17" x14ac:dyDescent="0.25">
      <c r="A282" s="18">
        <v>45901</v>
      </c>
      <c r="B282" s="19">
        <v>3043</v>
      </c>
      <c r="C282" s="20">
        <v>7425</v>
      </c>
      <c r="D282" s="21">
        <f t="shared" si="43"/>
        <v>2.6090012005504963</v>
      </c>
      <c r="E282" s="20">
        <v>3833</v>
      </c>
      <c r="F282" s="22">
        <f t="shared" si="44"/>
        <v>1062019172</v>
      </c>
      <c r="G282" s="23">
        <v>349004</v>
      </c>
      <c r="H282" s="24">
        <v>301000</v>
      </c>
      <c r="I282" s="25">
        <v>32</v>
      </c>
      <c r="J282" s="26">
        <v>0.96699999999999997</v>
      </c>
      <c r="K282" s="27">
        <f t="shared" si="45"/>
        <v>25985</v>
      </c>
      <c r="L282" s="28">
        <f t="shared" si="46"/>
        <v>9380467846</v>
      </c>
      <c r="M282" s="30">
        <f t="shared" si="47"/>
        <v>31217</v>
      </c>
      <c r="N282" s="31">
        <f t="shared" si="48"/>
        <v>360995.49147585145</v>
      </c>
      <c r="O282" s="28">
        <v>301000</v>
      </c>
      <c r="P282" s="29">
        <f t="array" aca="1" ref="P282" ca="1">SUM(INDIRECT(ADDRESS(ROW()-MONTH($A282)+1,2)):$B282*INDIRECT(ADDRESS(ROW()-MONTH($A282)+1,9)):I282)/$K282</f>
        <v>34.106176640369441</v>
      </c>
      <c r="Q282" s="32">
        <f t="array" aca="1" ref="Q282" ca="1">SUM(INDIRECT(ADDRESS(ROW()-MONTH($A282)+1,2)):$B282*INDIRECT(ADDRESS(ROW()-MONTH($A282)+1,10)):J282)/$K282</f>
        <v>0.9747991533577065</v>
      </c>
    </row>
    <row r="283" spans="1:17" x14ac:dyDescent="0.25">
      <c r="A283" s="18">
        <v>45931</v>
      </c>
      <c r="B283" s="19">
        <v>3018</v>
      </c>
      <c r="C283" s="20">
        <v>7428</v>
      </c>
      <c r="D283" s="21">
        <f t="shared" si="43"/>
        <v>2.6012957450534056</v>
      </c>
      <c r="E283" s="20">
        <v>2870</v>
      </c>
      <c r="F283" s="22">
        <f t="shared" si="44"/>
        <v>1129323528</v>
      </c>
      <c r="G283" s="23">
        <v>374196</v>
      </c>
      <c r="H283" s="24">
        <v>310000</v>
      </c>
      <c r="I283" s="25">
        <v>35</v>
      </c>
      <c r="J283" s="26">
        <v>0.96599999999999997</v>
      </c>
      <c r="K283" s="27">
        <f t="shared" si="45"/>
        <v>29003</v>
      </c>
      <c r="L283" s="28">
        <f t="shared" si="46"/>
        <v>10509791374</v>
      </c>
      <c r="M283" s="30">
        <f t="shared" si="47"/>
        <v>34087</v>
      </c>
      <c r="N283" s="31">
        <f t="shared" si="48"/>
        <v>362369.11264351965</v>
      </c>
      <c r="O283" s="28">
        <v>310000</v>
      </c>
      <c r="P283" s="29">
        <f t="array" aca="1" ref="P283" ca="1">SUM(INDIRECT(ADDRESS(ROW()-MONTH($A283)+1,2)):$B283*INDIRECT(ADDRESS(ROW()-MONTH($A283)+1,9)):I283)/$K283</f>
        <v>34.199186291073339</v>
      </c>
      <c r="Q283" s="32">
        <f t="array" aca="1" ref="Q283" ca="1">SUM(INDIRECT(ADDRESS(ROW()-MONTH($A283)+1,2)):$B283*INDIRECT(ADDRESS(ROW()-MONTH($A283)+1,10)):J283)/$K283</f>
        <v>0.97388352929007349</v>
      </c>
    </row>
    <row r="284" spans="1:17" x14ac:dyDescent="0.25">
      <c r="A284" s="18">
        <v>45962</v>
      </c>
      <c r="B284" s="19">
        <v>2437</v>
      </c>
      <c r="C284" s="20">
        <v>6706</v>
      </c>
      <c r="D284" s="21">
        <f t="shared" si="43"/>
        <v>2.3636951094140106</v>
      </c>
      <c r="E284" s="20">
        <v>3292</v>
      </c>
      <c r="F284" s="22">
        <f>B284*G284</f>
        <v>886107822</v>
      </c>
      <c r="G284" s="23">
        <v>363606</v>
      </c>
      <c r="H284" s="24">
        <v>307500</v>
      </c>
      <c r="I284" s="25">
        <v>37</v>
      </c>
      <c r="J284" s="26">
        <v>0.96</v>
      </c>
      <c r="K284" s="27">
        <f t="shared" si="45"/>
        <v>31440</v>
      </c>
      <c r="L284" s="28">
        <f t="shared" si="46"/>
        <v>11395899196</v>
      </c>
      <c r="M284" s="30">
        <f t="shared" si="47"/>
        <v>37379</v>
      </c>
      <c r="N284" s="31">
        <f t="shared" si="48"/>
        <v>362464.98715012724</v>
      </c>
      <c r="O284" s="28">
        <v>307750</v>
      </c>
      <c r="P284" s="29">
        <f t="array" aca="1" ref="P284" ca="1">SUM(INDIRECT(ADDRESS(ROW()-MONTH($A284)+1,2)):$B284*INDIRECT(ADDRESS(ROW()-MONTH($A284)+1,9)):I284)/$K284</f>
        <v>34.416284987277351</v>
      </c>
      <c r="Q284" s="32">
        <f t="array" aca="1" ref="Q284" ca="1">SUM(INDIRECT(ADDRESS(ROW()-MONTH($A284)+1,2)):$B284*INDIRECT(ADDRESS(ROW()-MONTH($A284)+1,10)):J284)/$K284</f>
        <v>0.97280737913486015</v>
      </c>
    </row>
    <row r="285" spans="1:17" x14ac:dyDescent="0.25">
      <c r="A285" s="18">
        <v>45992</v>
      </c>
      <c r="B285" s="19">
        <v>2790</v>
      </c>
      <c r="C285" s="20">
        <v>5768</v>
      </c>
      <c r="D285" s="21">
        <f t="shared" si="43"/>
        <v>2.022085889570552</v>
      </c>
      <c r="E285" s="20">
        <v>1830</v>
      </c>
      <c r="F285" s="22">
        <f t="shared" si="44"/>
        <v>962555580</v>
      </c>
      <c r="G285" s="23">
        <v>345002</v>
      </c>
      <c r="H285" s="24">
        <v>297825</v>
      </c>
      <c r="I285" s="25">
        <v>43</v>
      </c>
      <c r="J285" s="26">
        <v>0.95199999999999996</v>
      </c>
      <c r="K285" s="27">
        <f t="shared" si="45"/>
        <v>34230</v>
      </c>
      <c r="L285" s="28">
        <f t="shared" si="46"/>
        <v>12358454776</v>
      </c>
      <c r="M285" s="30">
        <f t="shared" si="47"/>
        <v>39209</v>
      </c>
      <c r="N285" s="31">
        <f t="shared" si="48"/>
        <v>361041.62360502483</v>
      </c>
      <c r="O285" s="28">
        <v>297650</v>
      </c>
      <c r="P285" s="29">
        <f t="array" aca="1" ref="P285" ca="1">SUM(INDIRECT(ADDRESS(ROW()-MONTH($A285)+1,2)):$B285*INDIRECT(ADDRESS(ROW()-MONTH($A285)+1,9)):I285)/$K285</f>
        <v>35.115921706105752</v>
      </c>
      <c r="Q285" s="32">
        <f t="array" aca="1" ref="Q285" ca="1">SUM(INDIRECT(ADDRESS(ROW()-MONTH($A285)+1,2)):$B285*INDIRECT(ADDRESS(ROW()-MONTH($A285)+1,10)):J285)/$K285</f>
        <v>0.97111142272860063</v>
      </c>
    </row>
    <row r="286" spans="1:17" x14ac:dyDescent="0.25">
      <c r="A286" s="18">
        <v>46023</v>
      </c>
      <c r="B286" s="19">
        <v>1900</v>
      </c>
      <c r="C286" s="20">
        <v>5617</v>
      </c>
      <c r="D286" s="21">
        <f>C286/AVERAGE(B275:B286)</f>
        <v>1.9646729625743267</v>
      </c>
      <c r="E286" s="20">
        <v>2393</v>
      </c>
      <c r="F286" s="22">
        <f t="shared" si="44"/>
        <v>670696200</v>
      </c>
      <c r="G286" s="23">
        <v>352998</v>
      </c>
      <c r="H286" s="24">
        <v>298000</v>
      </c>
      <c r="I286" s="25">
        <v>51</v>
      </c>
      <c r="J286" s="26">
        <v>0.95099999999999996</v>
      </c>
      <c r="K286" s="27">
        <f t="shared" si="45"/>
        <v>1900</v>
      </c>
      <c r="L286" s="28">
        <f t="shared" si="46"/>
        <v>670696200</v>
      </c>
      <c r="M286" s="30">
        <f t="shared" si="47"/>
        <v>2393</v>
      </c>
      <c r="N286" s="31">
        <f t="shared" si="48"/>
        <v>352998</v>
      </c>
      <c r="O286" s="28">
        <v>298000</v>
      </c>
      <c r="P286" s="29">
        <f t="array" aca="1" ref="P286" ca="1">SUM(INDIRECT(ADDRESS(ROW()-MONTH($A286)+1,2)):$B286*INDIRECT(ADDRESS(ROW()-MONTH($A286)+1,9)):I286)/$K286</f>
        <v>51</v>
      </c>
      <c r="Q286" s="32">
        <f t="array" aca="1" ref="Q286" ca="1">SUM(INDIRECT(ADDRESS(ROW()-MONTH($A286)+1,2)):$B286*INDIRECT(ADDRESS(ROW()-MONTH($A286)+1,10)):J286)/$K286</f>
        <v>0.95099999999999996</v>
      </c>
    </row>
    <row r="287" spans="1:17" x14ac:dyDescent="0.25">
      <c r="A287" s="18">
        <v>46054</v>
      </c>
      <c r="B287" s="19">
        <v>2151</v>
      </c>
      <c r="C287" s="20">
        <v>5754</v>
      </c>
      <c r="D287" s="21">
        <f>C287/AVERAGE(B276:B287)</f>
        <v>1.9966456538083395</v>
      </c>
      <c r="E287" s="20">
        <v>2590</v>
      </c>
      <c r="F287" s="22">
        <f>B287*G287</f>
        <v>730569942</v>
      </c>
      <c r="G287" s="23">
        <v>339642</v>
      </c>
      <c r="H287" s="24">
        <v>298875</v>
      </c>
      <c r="I287" s="25">
        <v>50</v>
      </c>
      <c r="J287" s="26">
        <v>0.95899999999999996</v>
      </c>
      <c r="K287" s="27">
        <f t="shared" si="45"/>
        <v>4051</v>
      </c>
      <c r="L287" s="28">
        <f t="shared" si="46"/>
        <v>1401266142</v>
      </c>
      <c r="M287" s="30">
        <f t="shared" si="47"/>
        <v>4983</v>
      </c>
      <c r="N287" s="31">
        <f>L287/K287</f>
        <v>345906.23105406074</v>
      </c>
      <c r="O287" s="28">
        <v>299000</v>
      </c>
      <c r="P287" s="29">
        <f t="array" aca="1" ref="P287" ca="1">SUM(INDIRECT(ADDRESS(ROW()-MONTH($A287)+1,2)):$B287*INDIRECT(ADDRESS(ROW()-MONTH($A287)+1,9)):I287)/$K287</f>
        <v>50.469019995062951</v>
      </c>
      <c r="Q287" s="32">
        <f t="array" aca="1" ref="Q287" ca="1">SUM(INDIRECT(ADDRESS(ROW()-MONTH($A287)+1,2)):$B287*INDIRECT(ADDRESS(ROW()-MONTH($A287)+1,10)):J287)/$K287</f>
        <v>0.95524784003949637</v>
      </c>
    </row>
    <row r="288" spans="1:17" x14ac:dyDescent="0.25">
      <c r="A288" s="18">
        <v>46082</v>
      </c>
      <c r="B288" s="19">
        <v>2752</v>
      </c>
      <c r="C288" s="20">
        <v>6013</v>
      </c>
      <c r="D288" s="21">
        <f>C288/AVERAGE(B277:B288)</f>
        <v>2.0674479241282486</v>
      </c>
      <c r="E288" s="20">
        <v>3406</v>
      </c>
      <c r="F288" s="22">
        <f t="shared" ref="F288" si="49">B288*G288</f>
        <v>992544576</v>
      </c>
      <c r="G288" s="23">
        <v>360663</v>
      </c>
      <c r="H288" s="24">
        <v>308100</v>
      </c>
      <c r="I288" s="25">
        <v>43</v>
      </c>
      <c r="J288" s="26">
        <v>0.97299999999999998</v>
      </c>
      <c r="K288" s="27">
        <f t="shared" ref="K288" si="50">IF(MONTH(A288)=1,B288,K287+B288)</f>
        <v>6803</v>
      </c>
      <c r="L288" s="28">
        <f t="shared" ref="L288" si="51">IF(MONTH(A288)=1,F288,F288+L287)</f>
        <v>2393810718</v>
      </c>
      <c r="M288" s="30">
        <f t="shared" ref="M288:M289" si="52">IF(MONTH(A288)=1,E288,M287+E288)</f>
        <v>8389</v>
      </c>
      <c r="N288" s="31">
        <f t="shared" ref="N288" si="53">L288/K288</f>
        <v>351875.74864030577</v>
      </c>
      <c r="O288" s="28">
        <v>308600</v>
      </c>
      <c r="P288" s="29">
        <f t="array" aca="1" ref="P288" ca="1">SUM(INDIRECT(ADDRESS(ROW()-MONTH($A288)+1,2)):$B288*INDIRECT(ADDRESS(ROW()-MONTH($A288)+1,9)):I288)/$K288</f>
        <v>47.447596648537413</v>
      </c>
      <c r="Q288" s="32">
        <f t="array" aca="1" ref="Q288" ca="1">SUM(INDIRECT(ADDRESS(ROW()-MONTH($A288)+1,2)):$B288*INDIRECT(ADDRESS(ROW()-MONTH($A288)+1,10)):J288)/$K288</f>
        <v>0.96242907540790823</v>
      </c>
    </row>
    <row r="289" spans="1:17" x14ac:dyDescent="0.25">
      <c r="A289" s="18">
        <v>46113</v>
      </c>
      <c r="B289" s="19">
        <v>3062</v>
      </c>
      <c r="C289" s="20">
        <v>6480</v>
      </c>
      <c r="D289" s="21">
        <f>C289/AVERAGE(B278:B289)</f>
        <v>2.2216508099768579</v>
      </c>
      <c r="E289" s="20">
        <v>3437</v>
      </c>
      <c r="F289" s="22">
        <f>B289*G289</f>
        <v>1122397534</v>
      </c>
      <c r="G289" s="23">
        <v>366557</v>
      </c>
      <c r="H289" s="24">
        <v>315000</v>
      </c>
      <c r="I289" s="25">
        <v>38</v>
      </c>
      <c r="J289" s="26">
        <v>0.97899999999999998</v>
      </c>
      <c r="K289" s="27">
        <f>IF(MONTH(A289)=1,B289,K288+B289)</f>
        <v>9865</v>
      </c>
      <c r="L289" s="28">
        <f>IF(MONTH(A289)=1,F289,F289+L288)</f>
        <v>3516208252</v>
      </c>
      <c r="M289" s="30">
        <f t="shared" si="52"/>
        <v>11826</v>
      </c>
      <c r="N289" s="31">
        <f>L289/K289</f>
        <v>356432.66619361378</v>
      </c>
      <c r="O289" s="28">
        <v>315000</v>
      </c>
      <c r="P289" s="29">
        <f t="array" aca="1" ref="P289" ca="1">SUM(INDIRECT(ADDRESS(ROW()-MONTH($A289)+1,2)):$B289*INDIRECT(ADDRESS(ROW()-MONTH($A289)+1,9)):I289)/$K289</f>
        <v>44.515154586923465</v>
      </c>
      <c r="Q289" s="32">
        <f t="array" aca="1" ref="Q289" ca="1">SUM(INDIRECT(ADDRESS(ROW()-MONTH($A289)+1,2)):$B289*INDIRECT(ADDRESS(ROW()-MONTH($A289)+1,10)):J289)/$K289</f>
        <v>0.96757252914343628</v>
      </c>
    </row>
    <row r="290" spans="1:17" x14ac:dyDescent="0.25">
      <c r="A290" s="18">
        <v>46143</v>
      </c>
      <c r="B290" s="19">
        <v>3406</v>
      </c>
      <c r="C290" s="20">
        <v>6214</v>
      </c>
      <c r="D290" s="21">
        <f>C290/AVERAGE(B279:B290)</f>
        <v>2.138211848368412</v>
      </c>
      <c r="E290" s="20">
        <v>3476</v>
      </c>
      <c r="F290" s="22">
        <f>B290*G290</f>
        <v>1295584498</v>
      </c>
      <c r="G290" s="23">
        <v>380383</v>
      </c>
      <c r="H290" s="24">
        <v>330000</v>
      </c>
      <c r="I290" s="25">
        <v>30</v>
      </c>
      <c r="J290" s="26">
        <v>0.98699999999999999</v>
      </c>
      <c r="K290" s="27">
        <f>IF(MONTH(A290)=1,B290,K289+B290)</f>
        <v>13271</v>
      </c>
      <c r="L290" s="28">
        <f>IF(MONTH(A290)=1,F290,F290+L289)</f>
        <v>4811792750</v>
      </c>
      <c r="M290" s="30">
        <f t="shared" ref="M290" si="54">IF(MONTH(A290)=1,E290,M289+E290)</f>
        <v>15302</v>
      </c>
      <c r="N290" s="31">
        <f>L290/K290</f>
        <v>362579.51548489189</v>
      </c>
      <c r="O290" s="28">
        <v>312000</v>
      </c>
      <c r="P290" s="29">
        <f t="array" aca="1" ref="P290" ca="1">SUM(INDIRECT(ADDRESS(ROW()-MONTH($A290)+1,2)):$B290*INDIRECT(ADDRESS(ROW()-MONTH($A290)+1,9)):I290)/$K290</f>
        <v>40.789842513751786</v>
      </c>
      <c r="Q290" s="32">
        <f t="array" aca="1" ref="Q290" ca="1">SUM(INDIRECT(ADDRESS(ROW()-MONTH($A290)+1,2)):$B290*INDIRECT(ADDRESS(ROW()-MONTH($A290)+1,10)):J290)/$K290</f>
        <v>0.9725585863913796</v>
      </c>
    </row>
  </sheetData>
  <mergeCells count="6">
    <mergeCell ref="B8:F8"/>
    <mergeCell ref="G8:J8"/>
    <mergeCell ref="K8:M8"/>
    <mergeCell ref="N8:Q8"/>
    <mergeCell ref="G9:H9"/>
    <mergeCell ref="N9:O9"/>
  </mergeCells>
  <hyperlinks>
    <hyperlink ref="B3" r:id="rId1" xr:uid="{00000000-0004-0000-0100-000000000000}"/>
  </hyperlinks>
  <pageMargins left="0.75" right="0.75" top="1" bottom="1" header="0.5" footer="0.5"/>
  <pageSetup scale="57" orientation="portrait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I290"/>
  <sheetViews>
    <sheetView showOutlineSymbols="0" zoomScaleNormal="100" zoomScaleSheetLayoutView="146" workbookViewId="0">
      <pane xSplit="2" ySplit="10" topLeftCell="C279" activePane="bottomRight" state="frozen"/>
      <selection pane="topRight" activeCell="B1" sqref="B1"/>
      <selection pane="bottomLeft" activeCell="A8" sqref="A8"/>
      <selection pane="bottomRight" activeCell="B290" sqref="B290"/>
    </sheetView>
  </sheetViews>
  <sheetFormatPr defaultColWidth="9.140625" defaultRowHeight="15" x14ac:dyDescent="0.25"/>
  <cols>
    <col min="1" max="1" width="12" style="18" customWidth="1"/>
    <col min="2" max="2" width="12.140625" style="19" customWidth="1"/>
    <col min="3" max="3" width="12.140625" style="20" customWidth="1"/>
    <col min="4" max="4" width="10" style="21" customWidth="1"/>
    <col min="5" max="5" width="12.140625" style="20" customWidth="1"/>
    <col min="6" max="6" width="15.5703125" style="22" customWidth="1"/>
    <col min="7" max="7" width="14.140625" style="23" customWidth="1"/>
    <col min="8" max="8" width="14.140625" style="24" customWidth="1"/>
    <col min="9" max="9" width="10" style="25" customWidth="1"/>
    <col min="10" max="10" width="10" style="26" customWidth="1"/>
    <col min="11" max="11" width="14.140625" style="27" customWidth="1"/>
    <col min="12" max="12" width="17.85546875" style="28" customWidth="1"/>
    <col min="13" max="13" width="14.140625" style="30" customWidth="1"/>
    <col min="14" max="14" width="14.140625" style="31" customWidth="1"/>
    <col min="15" max="15" width="14.140625" style="28" customWidth="1"/>
    <col min="16" max="16" width="10" style="29" customWidth="1"/>
    <col min="17" max="17" width="10" style="32" customWidth="1"/>
    <col min="18" max="35" width="9.140625" style="11"/>
    <col min="36" max="16384" width="9.140625" style="33"/>
  </cols>
  <sheetData>
    <row r="1" spans="1:35" s="2" customFormat="1" ht="15.75" x14ac:dyDescent="0.25">
      <c r="A1" s="1" t="s">
        <v>0</v>
      </c>
      <c r="D1" s="3"/>
      <c r="F1" s="4"/>
      <c r="G1" s="4"/>
      <c r="H1" s="4"/>
      <c r="J1" s="5"/>
      <c r="L1" s="4"/>
      <c r="N1" s="4"/>
      <c r="O1" s="4"/>
      <c r="Q1" s="5"/>
    </row>
    <row r="2" spans="1:35" s="11" customFormat="1" x14ac:dyDescent="0.25">
      <c r="A2" s="6" t="s">
        <v>1</v>
      </c>
      <c r="B2" s="7" t="s">
        <v>2</v>
      </c>
      <c r="C2" s="7"/>
      <c r="D2" s="8"/>
      <c r="E2" s="7"/>
      <c r="F2" s="9"/>
      <c r="G2" s="9"/>
      <c r="H2" s="9"/>
      <c r="I2" s="7"/>
      <c r="J2" s="10"/>
      <c r="K2" s="7"/>
      <c r="L2" s="9"/>
      <c r="M2" s="7"/>
      <c r="N2" s="9"/>
      <c r="O2" s="9"/>
      <c r="P2" s="7"/>
      <c r="Q2" s="10"/>
    </row>
    <row r="3" spans="1:35" s="11" customFormat="1" x14ac:dyDescent="0.25">
      <c r="A3" s="6" t="s">
        <v>3</v>
      </c>
      <c r="B3" s="34" t="s">
        <v>4</v>
      </c>
      <c r="C3" s="7"/>
      <c r="D3" s="8"/>
      <c r="E3" s="7"/>
      <c r="F3" s="9"/>
      <c r="G3" s="9"/>
      <c r="H3" s="9"/>
      <c r="I3" s="7"/>
      <c r="J3" s="10"/>
      <c r="K3" s="7"/>
      <c r="L3" s="9"/>
      <c r="M3" s="7"/>
      <c r="N3" s="9"/>
      <c r="O3" s="9"/>
      <c r="P3" s="7"/>
      <c r="Q3" s="10"/>
    </row>
    <row r="4" spans="1:35" s="11" customFormat="1" x14ac:dyDescent="0.25">
      <c r="A4" s="6" t="s">
        <v>5</v>
      </c>
      <c r="B4" s="41" t="s">
        <v>6</v>
      </c>
      <c r="C4" s="7"/>
      <c r="D4" s="8"/>
      <c r="E4" s="7"/>
      <c r="F4" s="9"/>
      <c r="G4" s="9"/>
      <c r="H4" s="9"/>
      <c r="I4" s="7"/>
      <c r="J4" s="10"/>
      <c r="K4" s="7"/>
      <c r="L4" s="9"/>
      <c r="M4" s="7"/>
      <c r="N4" s="9"/>
      <c r="O4" s="9"/>
      <c r="P4" s="7"/>
      <c r="Q4" s="10"/>
    </row>
    <row r="5" spans="1:35" s="11" customFormat="1" x14ac:dyDescent="0.25">
      <c r="A5" s="6"/>
      <c r="B5" s="42" t="s">
        <v>7</v>
      </c>
      <c r="C5" s="7"/>
      <c r="D5" s="8"/>
      <c r="E5" s="7"/>
      <c r="F5" s="9"/>
      <c r="G5" s="9"/>
      <c r="H5" s="9"/>
      <c r="I5" s="7"/>
      <c r="J5" s="10"/>
      <c r="K5" s="7"/>
      <c r="L5" s="9"/>
      <c r="M5" s="7"/>
      <c r="N5" s="9"/>
      <c r="O5" s="9"/>
      <c r="P5" s="7"/>
      <c r="Q5" s="10"/>
    </row>
    <row r="6" spans="1:35" s="11" customFormat="1" x14ac:dyDescent="0.25">
      <c r="A6" s="6"/>
      <c r="B6" s="11" t="s">
        <v>8</v>
      </c>
      <c r="F6" s="9"/>
      <c r="G6" s="9"/>
      <c r="H6" s="9"/>
      <c r="I6" s="7"/>
      <c r="J6" s="10"/>
      <c r="K6" s="7"/>
      <c r="L6" s="9"/>
      <c r="M6" s="7"/>
      <c r="N6" s="9"/>
      <c r="O6" s="9"/>
      <c r="P6" s="7"/>
      <c r="Q6" s="10"/>
    </row>
    <row r="7" spans="1:35" s="11" customFormat="1" ht="9" customHeight="1" x14ac:dyDescent="0.25">
      <c r="A7" s="6"/>
      <c r="B7" s="7"/>
      <c r="C7" s="7"/>
      <c r="D7" s="8"/>
      <c r="E7" s="7"/>
      <c r="F7" s="9"/>
      <c r="G7" s="9"/>
      <c r="H7" s="9"/>
      <c r="I7" s="7"/>
      <c r="J7" s="10"/>
      <c r="K7" s="7"/>
      <c r="L7" s="9"/>
      <c r="M7" s="7"/>
      <c r="N7" s="9"/>
      <c r="O7" s="9"/>
      <c r="P7" s="7"/>
      <c r="Q7" s="10"/>
    </row>
    <row r="8" spans="1:35" s="13" customFormat="1" ht="15.75" customHeight="1" x14ac:dyDescent="0.2">
      <c r="A8" s="12"/>
      <c r="B8" s="70" t="str">
        <f>"Key MLS Statistics for "&amp;A10</f>
        <v>Key MLS Statistics for Month</v>
      </c>
      <c r="C8" s="71"/>
      <c r="D8" s="71"/>
      <c r="E8" s="71"/>
      <c r="F8" s="72"/>
      <c r="G8" s="73" t="str">
        <f>"Statistics for Listings Sold During "&amp;A10</f>
        <v>Statistics for Listings Sold During Month</v>
      </c>
      <c r="H8" s="85"/>
      <c r="I8" s="85"/>
      <c r="J8" s="85"/>
      <c r="K8" s="74" t="s">
        <v>9</v>
      </c>
      <c r="L8" s="81"/>
      <c r="M8" s="82"/>
      <c r="N8" s="75" t="s">
        <v>10</v>
      </c>
      <c r="O8" s="81"/>
      <c r="P8" s="81"/>
      <c r="Q8" s="82"/>
      <c r="R8" s="40"/>
      <c r="S8" s="40"/>
      <c r="T8" s="40"/>
      <c r="U8" s="40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</row>
    <row r="9" spans="1:35" s="15" customFormat="1" ht="27" customHeight="1" x14ac:dyDescent="0.25">
      <c r="A9" s="14"/>
      <c r="B9" s="44"/>
      <c r="C9" s="45" t="s">
        <v>11</v>
      </c>
      <c r="D9" s="46" t="str">
        <f>A10&amp;"s'"</f>
        <v>Months'</v>
      </c>
      <c r="E9" s="45" t="s">
        <v>12</v>
      </c>
      <c r="F9" s="47" t="s">
        <v>13</v>
      </c>
      <c r="G9" s="76" t="s">
        <v>14</v>
      </c>
      <c r="H9" s="83"/>
      <c r="I9" s="48" t="s">
        <v>15</v>
      </c>
      <c r="J9" s="49" t="s">
        <v>16</v>
      </c>
      <c r="K9" s="50"/>
      <c r="L9" s="51" t="s">
        <v>13</v>
      </c>
      <c r="M9" s="52" t="s">
        <v>12</v>
      </c>
      <c r="N9" s="78" t="s">
        <v>14</v>
      </c>
      <c r="O9" s="84"/>
      <c r="P9" s="53" t="s">
        <v>15</v>
      </c>
      <c r="Q9" s="54" t="s">
        <v>16</v>
      </c>
      <c r="R9" s="38"/>
      <c r="S9" s="38"/>
      <c r="T9" s="38"/>
      <c r="U9" s="38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</row>
    <row r="10" spans="1:35" s="17" customFormat="1" x14ac:dyDescent="0.25">
      <c r="A10" s="16" t="s">
        <v>17</v>
      </c>
      <c r="B10" s="55" t="s">
        <v>13</v>
      </c>
      <c r="C10" s="55" t="s">
        <v>18</v>
      </c>
      <c r="D10" s="56" t="s">
        <v>19</v>
      </c>
      <c r="E10" s="55" t="s">
        <v>20</v>
      </c>
      <c r="F10" s="57" t="s">
        <v>21</v>
      </c>
      <c r="G10" s="58" t="s">
        <v>22</v>
      </c>
      <c r="H10" s="59" t="s">
        <v>23</v>
      </c>
      <c r="I10" s="60" t="s">
        <v>22</v>
      </c>
      <c r="J10" s="61" t="s">
        <v>22</v>
      </c>
      <c r="K10" s="62" t="s">
        <v>13</v>
      </c>
      <c r="L10" s="63" t="s">
        <v>21</v>
      </c>
      <c r="M10" s="62" t="s">
        <v>20</v>
      </c>
      <c r="N10" s="64" t="s">
        <v>22</v>
      </c>
      <c r="O10" s="65" t="s">
        <v>23</v>
      </c>
      <c r="P10" s="66" t="s">
        <v>22</v>
      </c>
      <c r="Q10" s="67" t="s">
        <v>22</v>
      </c>
      <c r="R10" s="36"/>
      <c r="S10" s="36"/>
      <c r="T10" s="36"/>
      <c r="U10" s="36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</row>
    <row r="11" spans="1:35" x14ac:dyDescent="0.25">
      <c r="A11" s="18">
        <v>37653</v>
      </c>
      <c r="B11" s="19">
        <v>477</v>
      </c>
      <c r="C11" s="20">
        <v>3593</v>
      </c>
    </row>
    <row r="12" spans="1:35" x14ac:dyDescent="0.25">
      <c r="A12" s="18">
        <v>37681</v>
      </c>
      <c r="B12" s="19">
        <v>543</v>
      </c>
      <c r="C12" s="20">
        <v>3652</v>
      </c>
    </row>
    <row r="13" spans="1:35" x14ac:dyDescent="0.25">
      <c r="A13" s="18">
        <v>37712</v>
      </c>
      <c r="B13" s="19">
        <v>628</v>
      </c>
      <c r="C13" s="20">
        <v>3641</v>
      </c>
    </row>
    <row r="14" spans="1:35" x14ac:dyDescent="0.25">
      <c r="A14" s="18">
        <v>37742</v>
      </c>
      <c r="B14" s="19">
        <v>729</v>
      </c>
      <c r="C14" s="20">
        <v>3597</v>
      </c>
    </row>
    <row r="15" spans="1:35" x14ac:dyDescent="0.25">
      <c r="A15" s="18">
        <v>37773</v>
      </c>
      <c r="B15" s="19">
        <v>721</v>
      </c>
      <c r="C15" s="20">
        <v>3614</v>
      </c>
    </row>
    <row r="16" spans="1:35" x14ac:dyDescent="0.25">
      <c r="A16" s="18">
        <v>37803</v>
      </c>
      <c r="B16" s="19">
        <v>810</v>
      </c>
      <c r="C16" s="20">
        <v>3726</v>
      </c>
    </row>
    <row r="17" spans="1:14" x14ac:dyDescent="0.25">
      <c r="A17" s="18">
        <v>37834</v>
      </c>
      <c r="B17" s="19">
        <v>736</v>
      </c>
      <c r="C17" s="20">
        <v>3766</v>
      </c>
    </row>
    <row r="18" spans="1:14" x14ac:dyDescent="0.25">
      <c r="A18" s="18">
        <v>37865</v>
      </c>
      <c r="B18" s="19">
        <v>653</v>
      </c>
      <c r="C18" s="20">
        <v>3912</v>
      </c>
    </row>
    <row r="19" spans="1:14" x14ac:dyDescent="0.25">
      <c r="A19" s="18">
        <v>37895</v>
      </c>
      <c r="B19" s="19">
        <v>702</v>
      </c>
      <c r="C19" s="20">
        <v>4035</v>
      </c>
      <c r="F19" s="22">
        <f>B19*G19</f>
        <v>170185158</v>
      </c>
      <c r="G19" s="23">
        <v>242429</v>
      </c>
    </row>
    <row r="20" spans="1:14" x14ac:dyDescent="0.25">
      <c r="A20" s="18">
        <v>37926</v>
      </c>
      <c r="B20" s="19">
        <v>549</v>
      </c>
      <c r="C20" s="20">
        <v>4128</v>
      </c>
      <c r="F20" s="22">
        <f t="shared" ref="F20:F83" si="0">B20*G20</f>
        <v>136942011</v>
      </c>
      <c r="G20" s="23">
        <v>249439</v>
      </c>
    </row>
    <row r="21" spans="1:14" x14ac:dyDescent="0.25">
      <c r="A21" s="18">
        <v>37956</v>
      </c>
      <c r="B21" s="19">
        <v>620</v>
      </c>
      <c r="C21" s="20">
        <v>4165</v>
      </c>
      <c r="F21" s="22">
        <f t="shared" si="0"/>
        <v>145973420</v>
      </c>
      <c r="G21" s="23">
        <v>235441</v>
      </c>
    </row>
    <row r="22" spans="1:14" x14ac:dyDescent="0.25">
      <c r="A22" s="18">
        <v>37987</v>
      </c>
      <c r="B22" s="19">
        <v>467</v>
      </c>
      <c r="C22" s="20">
        <v>4208</v>
      </c>
      <c r="D22" s="21">
        <f t="shared" ref="D22:D85" si="1">C22/AVERAGE(B11:B22)</f>
        <v>6.6137524557956775</v>
      </c>
      <c r="F22" s="22">
        <f t="shared" si="0"/>
        <v>112421377</v>
      </c>
      <c r="G22" s="23">
        <v>240731</v>
      </c>
      <c r="K22" s="27">
        <f t="shared" ref="K22:K85" si="2">IF(MONTH(A22)=1,B22,+K21+B22)</f>
        <v>467</v>
      </c>
      <c r="L22" s="28">
        <f>IF(MONTH(A22)=1,F22,F22+L21)</f>
        <v>112421377</v>
      </c>
      <c r="N22" s="31">
        <f t="shared" ref="N22:N85" si="3">L22/K22</f>
        <v>240731</v>
      </c>
    </row>
    <row r="23" spans="1:14" x14ac:dyDescent="0.25">
      <c r="A23" s="18">
        <v>38018</v>
      </c>
      <c r="B23" s="19">
        <v>447</v>
      </c>
      <c r="C23" s="20">
        <v>4101</v>
      </c>
      <c r="D23" s="21">
        <f t="shared" si="1"/>
        <v>6.4710059171597631</v>
      </c>
      <c r="F23" s="22">
        <f t="shared" si="0"/>
        <v>105979230</v>
      </c>
      <c r="G23" s="23">
        <v>237090</v>
      </c>
      <c r="K23" s="27">
        <f t="shared" si="2"/>
        <v>914</v>
      </c>
      <c r="L23" s="28">
        <f t="shared" ref="L23:L86" si="4">IF(MONTH(A23)=1,F23,F23+L22)</f>
        <v>218400607</v>
      </c>
      <c r="N23" s="31">
        <f t="shared" si="3"/>
        <v>238950.33588621445</v>
      </c>
    </row>
    <row r="24" spans="1:14" x14ac:dyDescent="0.25">
      <c r="A24" s="18">
        <v>38047</v>
      </c>
      <c r="B24" s="19">
        <v>645</v>
      </c>
      <c r="C24" s="20">
        <v>3992</v>
      </c>
      <c r="D24" s="21">
        <f t="shared" si="1"/>
        <v>6.2156481121058782</v>
      </c>
      <c r="F24" s="22">
        <f t="shared" si="0"/>
        <v>160105125</v>
      </c>
      <c r="G24" s="23">
        <v>248225</v>
      </c>
      <c r="K24" s="27">
        <f t="shared" si="2"/>
        <v>1559</v>
      </c>
      <c r="L24" s="28">
        <f t="shared" si="4"/>
        <v>378505732</v>
      </c>
      <c r="N24" s="31">
        <f t="shared" si="3"/>
        <v>242787.51250801797</v>
      </c>
    </row>
    <row r="25" spans="1:14" x14ac:dyDescent="0.25">
      <c r="A25" s="18">
        <v>38078</v>
      </c>
      <c r="B25" s="19">
        <v>754</v>
      </c>
      <c r="C25" s="20">
        <v>4041</v>
      </c>
      <c r="D25" s="21">
        <f t="shared" si="1"/>
        <v>6.1907315204902336</v>
      </c>
      <c r="F25" s="22">
        <f t="shared" si="0"/>
        <v>181535302</v>
      </c>
      <c r="G25" s="23">
        <v>240763</v>
      </c>
      <c r="K25" s="27">
        <f t="shared" si="2"/>
        <v>2313</v>
      </c>
      <c r="L25" s="28">
        <f t="shared" si="4"/>
        <v>560041034</v>
      </c>
      <c r="N25" s="31">
        <f t="shared" si="3"/>
        <v>242127.55469087765</v>
      </c>
    </row>
    <row r="26" spans="1:14" x14ac:dyDescent="0.25">
      <c r="A26" s="18">
        <v>38108</v>
      </c>
      <c r="B26" s="19">
        <v>798</v>
      </c>
      <c r="C26" s="20">
        <v>3987</v>
      </c>
      <c r="D26" s="21">
        <f t="shared" si="1"/>
        <v>6.0546697038724373</v>
      </c>
      <c r="F26" s="22">
        <f t="shared" si="0"/>
        <v>192989916</v>
      </c>
      <c r="G26" s="23">
        <v>241842</v>
      </c>
      <c r="K26" s="27">
        <f t="shared" si="2"/>
        <v>3111</v>
      </c>
      <c r="L26" s="28">
        <f t="shared" si="4"/>
        <v>753030950</v>
      </c>
      <c r="N26" s="31">
        <f t="shared" si="3"/>
        <v>242054.30729668916</v>
      </c>
    </row>
    <row r="27" spans="1:14" x14ac:dyDescent="0.25">
      <c r="A27" s="18">
        <v>38139</v>
      </c>
      <c r="B27" s="19">
        <v>828</v>
      </c>
      <c r="C27" s="20">
        <v>4011</v>
      </c>
      <c r="D27" s="21">
        <f t="shared" si="1"/>
        <v>6.0097390435759772</v>
      </c>
      <c r="F27" s="22">
        <f t="shared" si="0"/>
        <v>208314864</v>
      </c>
      <c r="G27" s="23">
        <v>251588</v>
      </c>
      <c r="K27" s="27">
        <f t="shared" si="2"/>
        <v>3939</v>
      </c>
      <c r="L27" s="28">
        <f t="shared" si="4"/>
        <v>961345814</v>
      </c>
      <c r="N27" s="31">
        <f t="shared" si="3"/>
        <v>244058.34323432343</v>
      </c>
    </row>
    <row r="28" spans="1:14" x14ac:dyDescent="0.25">
      <c r="A28" s="18">
        <v>38169</v>
      </c>
      <c r="B28" s="19">
        <v>815</v>
      </c>
      <c r="C28" s="20">
        <v>4081</v>
      </c>
      <c r="D28" s="21">
        <f t="shared" si="1"/>
        <v>6.1108060893436482</v>
      </c>
      <c r="F28" s="22">
        <f t="shared" si="0"/>
        <v>197359585</v>
      </c>
      <c r="G28" s="23">
        <v>242159</v>
      </c>
      <c r="K28" s="27">
        <f t="shared" si="2"/>
        <v>4754</v>
      </c>
      <c r="L28" s="28">
        <f t="shared" si="4"/>
        <v>1158705399</v>
      </c>
      <c r="N28" s="31">
        <f t="shared" si="3"/>
        <v>243732.73012200251</v>
      </c>
    </row>
    <row r="29" spans="1:14" x14ac:dyDescent="0.25">
      <c r="A29" s="18">
        <v>38200</v>
      </c>
      <c r="B29" s="19">
        <v>780</v>
      </c>
      <c r="C29" s="20">
        <v>4273</v>
      </c>
      <c r="D29" s="21">
        <f t="shared" si="1"/>
        <v>6.363365599404319</v>
      </c>
      <c r="F29" s="22">
        <f t="shared" si="0"/>
        <v>191698260</v>
      </c>
      <c r="G29" s="23">
        <v>245767</v>
      </c>
      <c r="K29" s="27">
        <f t="shared" si="2"/>
        <v>5534</v>
      </c>
      <c r="L29" s="28">
        <f t="shared" si="4"/>
        <v>1350403659</v>
      </c>
      <c r="N29" s="31">
        <f t="shared" si="3"/>
        <v>244019.45410191544</v>
      </c>
    </row>
    <row r="30" spans="1:14" x14ac:dyDescent="0.25">
      <c r="A30" s="18">
        <v>38231</v>
      </c>
      <c r="B30" s="19">
        <v>654</v>
      </c>
      <c r="C30" s="20">
        <v>4570</v>
      </c>
      <c r="D30" s="21">
        <f t="shared" si="1"/>
        <v>6.8048144931132892</v>
      </c>
      <c r="F30" s="22">
        <f t="shared" si="0"/>
        <v>161246970</v>
      </c>
      <c r="G30" s="23">
        <v>246555</v>
      </c>
      <c r="K30" s="27">
        <f t="shared" si="2"/>
        <v>6188</v>
      </c>
      <c r="L30" s="28">
        <f t="shared" si="4"/>
        <v>1511650629</v>
      </c>
      <c r="N30" s="31">
        <f t="shared" si="3"/>
        <v>244287.43196509374</v>
      </c>
    </row>
    <row r="31" spans="1:14" x14ac:dyDescent="0.25">
      <c r="A31" s="18">
        <v>38261</v>
      </c>
      <c r="B31" s="19">
        <v>627</v>
      </c>
      <c r="C31" s="20">
        <v>4657</v>
      </c>
      <c r="D31" s="21">
        <f t="shared" si="1"/>
        <v>6.9994989979959916</v>
      </c>
      <c r="F31" s="22">
        <f t="shared" si="0"/>
        <v>163726002</v>
      </c>
      <c r="G31" s="23">
        <v>261126</v>
      </c>
      <c r="K31" s="27">
        <f t="shared" si="2"/>
        <v>6815</v>
      </c>
      <c r="L31" s="28">
        <f t="shared" si="4"/>
        <v>1675376631</v>
      </c>
      <c r="N31" s="31">
        <f t="shared" si="3"/>
        <v>245836.6296404989</v>
      </c>
    </row>
    <row r="32" spans="1:14" x14ac:dyDescent="0.25">
      <c r="A32" s="18">
        <v>38292</v>
      </c>
      <c r="B32" s="19">
        <v>616</v>
      </c>
      <c r="C32" s="20">
        <v>4753</v>
      </c>
      <c r="D32" s="21">
        <f t="shared" si="1"/>
        <v>7.0843373493975905</v>
      </c>
      <c r="F32" s="22">
        <f t="shared" si="0"/>
        <v>153143144</v>
      </c>
      <c r="G32" s="23">
        <v>248609</v>
      </c>
      <c r="K32" s="27">
        <f t="shared" si="2"/>
        <v>7431</v>
      </c>
      <c r="L32" s="28">
        <f t="shared" si="4"/>
        <v>1828519775</v>
      </c>
      <c r="N32" s="31">
        <f t="shared" si="3"/>
        <v>246066.44798815771</v>
      </c>
    </row>
    <row r="33" spans="1:14" x14ac:dyDescent="0.25">
      <c r="A33" s="18">
        <v>38322</v>
      </c>
      <c r="B33" s="19">
        <v>686</v>
      </c>
      <c r="C33" s="20">
        <v>4842</v>
      </c>
      <c r="D33" s="21">
        <f t="shared" si="1"/>
        <v>7.1583097203400277</v>
      </c>
      <c r="F33" s="22">
        <f t="shared" si="0"/>
        <v>177419494</v>
      </c>
      <c r="G33" s="23">
        <v>258629</v>
      </c>
      <c r="K33" s="27">
        <f t="shared" si="2"/>
        <v>8117</v>
      </c>
      <c r="L33" s="28">
        <f t="shared" si="4"/>
        <v>2005939269</v>
      </c>
      <c r="N33" s="31">
        <f t="shared" si="3"/>
        <v>247128.15929530613</v>
      </c>
    </row>
    <row r="34" spans="1:14" x14ac:dyDescent="0.25">
      <c r="A34" s="18">
        <v>38353</v>
      </c>
      <c r="B34" s="19">
        <v>442</v>
      </c>
      <c r="C34" s="20">
        <v>5050</v>
      </c>
      <c r="D34" s="21">
        <f t="shared" si="1"/>
        <v>7.4888779041028171</v>
      </c>
      <c r="F34" s="22">
        <f t="shared" si="0"/>
        <v>116444900</v>
      </c>
      <c r="G34" s="23">
        <v>263450</v>
      </c>
      <c r="K34" s="27">
        <f t="shared" si="2"/>
        <v>442</v>
      </c>
      <c r="L34" s="28">
        <f t="shared" si="4"/>
        <v>116444900</v>
      </c>
      <c r="N34" s="31">
        <f t="shared" si="3"/>
        <v>263450</v>
      </c>
    </row>
    <row r="35" spans="1:14" x14ac:dyDescent="0.25">
      <c r="A35" s="18">
        <v>38384</v>
      </c>
      <c r="B35" s="19">
        <v>487</v>
      </c>
      <c r="C35" s="20">
        <v>5007</v>
      </c>
      <c r="D35" s="21">
        <f t="shared" si="1"/>
        <v>7.3885882931628144</v>
      </c>
      <c r="F35" s="22">
        <f t="shared" si="0"/>
        <v>127246769</v>
      </c>
      <c r="G35" s="23">
        <v>261287</v>
      </c>
      <c r="K35" s="27">
        <f t="shared" si="2"/>
        <v>929</v>
      </c>
      <c r="L35" s="28">
        <f t="shared" si="4"/>
        <v>243691669</v>
      </c>
      <c r="N35" s="31">
        <f t="shared" si="3"/>
        <v>262316.11302475783</v>
      </c>
    </row>
    <row r="36" spans="1:14" x14ac:dyDescent="0.25">
      <c r="A36" s="18">
        <v>38412</v>
      </c>
      <c r="B36" s="19">
        <v>689</v>
      </c>
      <c r="C36" s="20">
        <v>5108</v>
      </c>
      <c r="D36" s="21">
        <f t="shared" si="1"/>
        <v>7.4970645792563593</v>
      </c>
      <c r="F36" s="22">
        <f t="shared" si="0"/>
        <v>181375116</v>
      </c>
      <c r="G36" s="23">
        <v>263244</v>
      </c>
      <c r="K36" s="27">
        <f t="shared" si="2"/>
        <v>1618</v>
      </c>
      <c r="L36" s="28">
        <f t="shared" si="4"/>
        <v>425066785</v>
      </c>
      <c r="N36" s="31">
        <f t="shared" si="3"/>
        <v>262711.239184178</v>
      </c>
    </row>
    <row r="37" spans="1:14" x14ac:dyDescent="0.25">
      <c r="A37" s="18">
        <v>38443</v>
      </c>
      <c r="B37" s="19">
        <v>794</v>
      </c>
      <c r="C37" s="20">
        <v>5280</v>
      </c>
      <c r="D37" s="21">
        <f t="shared" si="1"/>
        <v>7.7117818889970797</v>
      </c>
      <c r="F37" s="22">
        <f t="shared" si="0"/>
        <v>194253688</v>
      </c>
      <c r="G37" s="23">
        <v>244652</v>
      </c>
      <c r="K37" s="27">
        <f t="shared" si="2"/>
        <v>2412</v>
      </c>
      <c r="L37" s="28">
        <f t="shared" si="4"/>
        <v>619320473</v>
      </c>
      <c r="N37" s="31">
        <f t="shared" si="3"/>
        <v>256766.36525704811</v>
      </c>
    </row>
    <row r="38" spans="1:14" x14ac:dyDescent="0.25">
      <c r="A38" s="18">
        <v>38473</v>
      </c>
      <c r="B38" s="19">
        <v>806</v>
      </c>
      <c r="C38" s="20">
        <v>5236</v>
      </c>
      <c r="D38" s="21">
        <f t="shared" si="1"/>
        <v>7.6400778210116727</v>
      </c>
      <c r="F38" s="22">
        <f t="shared" si="0"/>
        <v>205534030</v>
      </c>
      <c r="G38" s="23">
        <v>255005</v>
      </c>
      <c r="K38" s="27">
        <f t="shared" si="2"/>
        <v>3218</v>
      </c>
      <c r="L38" s="28">
        <f t="shared" si="4"/>
        <v>824854503</v>
      </c>
      <c r="N38" s="31">
        <f t="shared" si="3"/>
        <v>256325.20292106899</v>
      </c>
    </row>
    <row r="39" spans="1:14" x14ac:dyDescent="0.25">
      <c r="A39" s="18">
        <v>38504</v>
      </c>
      <c r="B39" s="19">
        <v>910</v>
      </c>
      <c r="C39" s="20">
        <v>5149</v>
      </c>
      <c r="D39" s="21">
        <f t="shared" si="1"/>
        <v>7.4389597881049845</v>
      </c>
      <c r="F39" s="22">
        <f t="shared" si="0"/>
        <v>236199600</v>
      </c>
      <c r="G39" s="23">
        <v>259560</v>
      </c>
      <c r="K39" s="27">
        <f t="shared" si="2"/>
        <v>4128</v>
      </c>
      <c r="L39" s="28">
        <f t="shared" si="4"/>
        <v>1061054103</v>
      </c>
      <c r="N39" s="31">
        <f t="shared" si="3"/>
        <v>257038.30014534883</v>
      </c>
    </row>
    <row r="40" spans="1:14" x14ac:dyDescent="0.25">
      <c r="A40" s="18">
        <v>38534</v>
      </c>
      <c r="B40" s="19">
        <v>789</v>
      </c>
      <c r="C40" s="20">
        <v>5278</v>
      </c>
      <c r="D40" s="21">
        <f t="shared" si="1"/>
        <v>7.649275362318841</v>
      </c>
      <c r="F40" s="22">
        <f t="shared" si="0"/>
        <v>209094468</v>
      </c>
      <c r="G40" s="23">
        <v>265012</v>
      </c>
      <c r="K40" s="27">
        <f t="shared" si="2"/>
        <v>4917</v>
      </c>
      <c r="L40" s="28">
        <f t="shared" si="4"/>
        <v>1270148571</v>
      </c>
      <c r="N40" s="31">
        <f t="shared" si="3"/>
        <v>258317.78950579622</v>
      </c>
    </row>
    <row r="41" spans="1:14" x14ac:dyDescent="0.25">
      <c r="A41" s="18">
        <v>38565</v>
      </c>
      <c r="B41" s="19">
        <v>797</v>
      </c>
      <c r="C41" s="20">
        <v>5326</v>
      </c>
      <c r="D41" s="21">
        <f t="shared" si="1"/>
        <v>7.7030251898276489</v>
      </c>
      <c r="F41" s="22">
        <f t="shared" si="0"/>
        <v>216391876</v>
      </c>
      <c r="G41" s="23">
        <v>271508</v>
      </c>
      <c r="K41" s="27">
        <f t="shared" si="2"/>
        <v>5714</v>
      </c>
      <c r="L41" s="28">
        <f t="shared" si="4"/>
        <v>1486540447</v>
      </c>
      <c r="N41" s="31">
        <f t="shared" si="3"/>
        <v>260157.58610430523</v>
      </c>
    </row>
    <row r="42" spans="1:14" x14ac:dyDescent="0.25">
      <c r="A42" s="18">
        <v>38596</v>
      </c>
      <c r="B42" s="19">
        <v>733</v>
      </c>
      <c r="C42" s="20">
        <v>5258</v>
      </c>
      <c r="D42" s="21">
        <f t="shared" si="1"/>
        <v>7.5329512893982811</v>
      </c>
      <c r="F42" s="22">
        <f t="shared" si="0"/>
        <v>189976741</v>
      </c>
      <c r="G42" s="23">
        <v>259177</v>
      </c>
      <c r="K42" s="27">
        <f t="shared" si="2"/>
        <v>6447</v>
      </c>
      <c r="L42" s="28">
        <f t="shared" si="4"/>
        <v>1676517188</v>
      </c>
      <c r="N42" s="31">
        <f t="shared" si="3"/>
        <v>260046.09709942609</v>
      </c>
    </row>
    <row r="43" spans="1:14" x14ac:dyDescent="0.25">
      <c r="A43" s="18">
        <v>38626</v>
      </c>
      <c r="B43" s="19">
        <v>724</v>
      </c>
      <c r="C43" s="20">
        <v>5273</v>
      </c>
      <c r="D43" s="21">
        <f t="shared" si="1"/>
        <v>7.4679570400094413</v>
      </c>
      <c r="F43" s="22">
        <f t="shared" si="0"/>
        <v>189016128</v>
      </c>
      <c r="G43" s="23">
        <v>261072</v>
      </c>
      <c r="K43" s="27">
        <f t="shared" si="2"/>
        <v>7171</v>
      </c>
      <c r="L43" s="28">
        <f t="shared" si="4"/>
        <v>1865533316</v>
      </c>
      <c r="N43" s="31">
        <f t="shared" si="3"/>
        <v>260149.67452238183</v>
      </c>
    </row>
    <row r="44" spans="1:14" x14ac:dyDescent="0.25">
      <c r="A44" s="18">
        <v>38657</v>
      </c>
      <c r="B44" s="19">
        <v>674</v>
      </c>
      <c r="C44" s="20">
        <v>5224</v>
      </c>
      <c r="D44" s="21">
        <f t="shared" si="1"/>
        <v>7.3482592896495138</v>
      </c>
      <c r="F44" s="22">
        <f t="shared" si="0"/>
        <v>182290040</v>
      </c>
      <c r="G44" s="23">
        <v>270460</v>
      </c>
      <c r="K44" s="27">
        <f t="shared" si="2"/>
        <v>7845</v>
      </c>
      <c r="L44" s="28">
        <f t="shared" si="4"/>
        <v>2047823356</v>
      </c>
      <c r="N44" s="31">
        <f t="shared" si="3"/>
        <v>261035.48196303379</v>
      </c>
    </row>
    <row r="45" spans="1:14" x14ac:dyDescent="0.25">
      <c r="A45" s="18">
        <v>38687</v>
      </c>
      <c r="B45" s="19">
        <v>713</v>
      </c>
      <c r="C45" s="20">
        <v>5304</v>
      </c>
      <c r="D45" s="21">
        <f t="shared" si="1"/>
        <v>7.4372516943211036</v>
      </c>
      <c r="F45" s="22">
        <f t="shared" si="0"/>
        <v>194754524</v>
      </c>
      <c r="G45" s="23">
        <v>273148</v>
      </c>
      <c r="K45" s="27">
        <f t="shared" si="2"/>
        <v>8558</v>
      </c>
      <c r="L45" s="28">
        <f t="shared" si="4"/>
        <v>2242577880</v>
      </c>
      <c r="N45" s="31">
        <f t="shared" si="3"/>
        <v>262044.62257536806</v>
      </c>
    </row>
    <row r="46" spans="1:14" x14ac:dyDescent="0.25">
      <c r="A46" s="18">
        <v>38718</v>
      </c>
      <c r="B46" s="19">
        <v>490</v>
      </c>
      <c r="C46" s="20">
        <v>5460</v>
      </c>
      <c r="D46" s="21">
        <f t="shared" si="1"/>
        <v>7.6132930513595172</v>
      </c>
      <c r="F46" s="22">
        <f t="shared" si="0"/>
        <v>140069440</v>
      </c>
      <c r="G46" s="23">
        <v>285856</v>
      </c>
      <c r="K46" s="27">
        <f t="shared" si="2"/>
        <v>490</v>
      </c>
      <c r="L46" s="28">
        <f t="shared" si="4"/>
        <v>140069440</v>
      </c>
      <c r="N46" s="31">
        <f t="shared" si="3"/>
        <v>285856</v>
      </c>
    </row>
    <row r="47" spans="1:14" x14ac:dyDescent="0.25">
      <c r="A47" s="18">
        <v>38749</v>
      </c>
      <c r="B47" s="19">
        <v>476</v>
      </c>
      <c r="C47" s="20">
        <v>5488</v>
      </c>
      <c r="D47" s="21">
        <f t="shared" si="1"/>
        <v>7.662129144851658</v>
      </c>
      <c r="F47" s="22">
        <f t="shared" si="0"/>
        <v>127174348</v>
      </c>
      <c r="G47" s="23">
        <v>267173</v>
      </c>
      <c r="K47" s="27">
        <f t="shared" si="2"/>
        <v>966</v>
      </c>
      <c r="L47" s="28">
        <f t="shared" si="4"/>
        <v>267243788</v>
      </c>
      <c r="N47" s="31">
        <f t="shared" si="3"/>
        <v>276649.88405797101</v>
      </c>
    </row>
    <row r="48" spans="1:14" x14ac:dyDescent="0.25">
      <c r="A48" s="18">
        <v>38777</v>
      </c>
      <c r="B48" s="19">
        <v>673</v>
      </c>
      <c r="C48" s="20">
        <v>5572</v>
      </c>
      <c r="D48" s="21">
        <f t="shared" si="1"/>
        <v>7.7939153747523022</v>
      </c>
      <c r="F48" s="22">
        <f t="shared" si="0"/>
        <v>179857231</v>
      </c>
      <c r="G48" s="23">
        <v>267247</v>
      </c>
      <c r="K48" s="27">
        <f t="shared" si="2"/>
        <v>1639</v>
      </c>
      <c r="L48" s="28">
        <f t="shared" si="4"/>
        <v>447101019</v>
      </c>
      <c r="N48" s="31">
        <f t="shared" si="3"/>
        <v>272788.90726052469</v>
      </c>
    </row>
    <row r="49" spans="1:14" x14ac:dyDescent="0.25">
      <c r="A49" s="18">
        <v>38808</v>
      </c>
      <c r="B49" s="19">
        <v>622</v>
      </c>
      <c r="C49" s="20">
        <v>5635</v>
      </c>
      <c r="D49" s="21">
        <f t="shared" si="1"/>
        <v>8.0432972522897579</v>
      </c>
      <c r="F49" s="22">
        <f t="shared" si="0"/>
        <v>164565028</v>
      </c>
      <c r="G49" s="23">
        <v>264574</v>
      </c>
      <c r="K49" s="27">
        <f t="shared" si="2"/>
        <v>2261</v>
      </c>
      <c r="L49" s="28">
        <f t="shared" si="4"/>
        <v>611666047</v>
      </c>
      <c r="N49" s="31">
        <f t="shared" si="3"/>
        <v>270528.99026979215</v>
      </c>
    </row>
    <row r="50" spans="1:14" x14ac:dyDescent="0.25">
      <c r="A50" s="18">
        <v>38838</v>
      </c>
      <c r="B50" s="19">
        <v>835</v>
      </c>
      <c r="C50" s="20">
        <v>5600</v>
      </c>
      <c r="D50" s="21">
        <f t="shared" si="1"/>
        <v>7.9658605974395451</v>
      </c>
      <c r="F50" s="22">
        <f t="shared" si="0"/>
        <v>223474390</v>
      </c>
      <c r="G50" s="23">
        <v>267634</v>
      </c>
      <c r="K50" s="27">
        <f t="shared" si="2"/>
        <v>3096</v>
      </c>
      <c r="L50" s="28">
        <f t="shared" si="4"/>
        <v>835140437</v>
      </c>
      <c r="N50" s="31">
        <f t="shared" si="3"/>
        <v>269748.2031653747</v>
      </c>
    </row>
    <row r="51" spans="1:14" x14ac:dyDescent="0.25">
      <c r="A51" s="18">
        <v>38869</v>
      </c>
      <c r="B51" s="19">
        <v>823</v>
      </c>
      <c r="C51" s="20">
        <v>5646</v>
      </c>
      <c r="D51" s="21">
        <f t="shared" si="1"/>
        <v>8.1149838303988506</v>
      </c>
      <c r="F51" s="22">
        <f t="shared" si="0"/>
        <v>231548581</v>
      </c>
      <c r="G51" s="23">
        <v>281347</v>
      </c>
      <c r="K51" s="27">
        <f t="shared" si="2"/>
        <v>3919</v>
      </c>
      <c r="L51" s="28">
        <f t="shared" si="4"/>
        <v>1066689018</v>
      </c>
      <c r="N51" s="31">
        <f t="shared" si="3"/>
        <v>272183.98009696353</v>
      </c>
    </row>
    <row r="52" spans="1:14" x14ac:dyDescent="0.25">
      <c r="A52" s="18">
        <v>38899</v>
      </c>
      <c r="B52" s="19">
        <v>670</v>
      </c>
      <c r="C52" s="20">
        <v>5650</v>
      </c>
      <c r="D52" s="21">
        <f t="shared" si="1"/>
        <v>8.2381530984204119</v>
      </c>
      <c r="F52" s="22">
        <f t="shared" si="0"/>
        <v>181965970</v>
      </c>
      <c r="G52" s="23">
        <v>271591</v>
      </c>
      <c r="K52" s="27">
        <f t="shared" si="2"/>
        <v>4589</v>
      </c>
      <c r="L52" s="28">
        <f t="shared" si="4"/>
        <v>1248654988</v>
      </c>
      <c r="N52" s="31">
        <f t="shared" si="3"/>
        <v>272097.40422750055</v>
      </c>
    </row>
    <row r="53" spans="1:14" x14ac:dyDescent="0.25">
      <c r="A53" s="18">
        <v>38930</v>
      </c>
      <c r="B53" s="19">
        <v>711</v>
      </c>
      <c r="C53" s="20">
        <v>5689</v>
      </c>
      <c r="D53" s="21">
        <f t="shared" si="1"/>
        <v>8.3826129666011795</v>
      </c>
      <c r="F53" s="22">
        <f t="shared" si="0"/>
        <v>200558880</v>
      </c>
      <c r="G53" s="23">
        <v>282080</v>
      </c>
      <c r="K53" s="27">
        <f t="shared" si="2"/>
        <v>5300</v>
      </c>
      <c r="L53" s="28">
        <f t="shared" si="4"/>
        <v>1449213868</v>
      </c>
      <c r="N53" s="31">
        <f t="shared" si="3"/>
        <v>273436.57886792452</v>
      </c>
    </row>
    <row r="54" spans="1:14" x14ac:dyDescent="0.25">
      <c r="A54" s="18">
        <v>38961</v>
      </c>
      <c r="B54" s="19">
        <v>568</v>
      </c>
      <c r="C54" s="20">
        <v>5792</v>
      </c>
      <c r="D54" s="21">
        <f t="shared" si="1"/>
        <v>8.7108660233111923</v>
      </c>
      <c r="F54" s="22">
        <f t="shared" si="0"/>
        <v>154689688</v>
      </c>
      <c r="G54" s="23">
        <v>272341</v>
      </c>
      <c r="K54" s="27">
        <f t="shared" si="2"/>
        <v>5868</v>
      </c>
      <c r="L54" s="28">
        <f t="shared" si="4"/>
        <v>1603903556</v>
      </c>
      <c r="N54" s="31">
        <f t="shared" si="3"/>
        <v>273330.53101567825</v>
      </c>
    </row>
    <row r="55" spans="1:14" x14ac:dyDescent="0.25">
      <c r="A55" s="18">
        <v>38991</v>
      </c>
      <c r="B55" s="19">
        <v>580</v>
      </c>
      <c r="C55" s="20">
        <v>5621</v>
      </c>
      <c r="D55" s="21">
        <f t="shared" si="1"/>
        <v>8.6090619017230381</v>
      </c>
      <c r="F55" s="22">
        <f t="shared" si="0"/>
        <v>169727140</v>
      </c>
      <c r="G55" s="23">
        <v>292633</v>
      </c>
      <c r="K55" s="27">
        <f t="shared" si="2"/>
        <v>6448</v>
      </c>
      <c r="L55" s="28">
        <f t="shared" si="4"/>
        <v>1773630696</v>
      </c>
      <c r="N55" s="31">
        <f t="shared" si="3"/>
        <v>275066.79528535978</v>
      </c>
    </row>
    <row r="56" spans="1:14" x14ac:dyDescent="0.25">
      <c r="A56" s="18">
        <v>39022</v>
      </c>
      <c r="B56" s="19">
        <v>462</v>
      </c>
      <c r="C56" s="20">
        <v>5583</v>
      </c>
      <c r="D56" s="21">
        <f t="shared" si="1"/>
        <v>8.788665879574971</v>
      </c>
      <c r="F56" s="22">
        <f t="shared" si="0"/>
        <v>130067784</v>
      </c>
      <c r="G56" s="23">
        <v>281532</v>
      </c>
      <c r="K56" s="27">
        <f t="shared" si="2"/>
        <v>6910</v>
      </c>
      <c r="L56" s="28">
        <f t="shared" si="4"/>
        <v>1903698480</v>
      </c>
      <c r="N56" s="31">
        <f t="shared" si="3"/>
        <v>275499.0564399421</v>
      </c>
    </row>
    <row r="57" spans="1:14" x14ac:dyDescent="0.25">
      <c r="A57" s="18">
        <v>39052</v>
      </c>
      <c r="B57" s="19">
        <v>511</v>
      </c>
      <c r="C57" s="20">
        <v>5575</v>
      </c>
      <c r="D57" s="21">
        <f t="shared" si="1"/>
        <v>9.0149575528904471</v>
      </c>
      <c r="F57" s="22">
        <f t="shared" si="0"/>
        <v>152586644</v>
      </c>
      <c r="G57" s="23">
        <v>298604</v>
      </c>
      <c r="K57" s="27">
        <f t="shared" si="2"/>
        <v>7421</v>
      </c>
      <c r="L57" s="28">
        <f t="shared" si="4"/>
        <v>2056285124</v>
      </c>
      <c r="N57" s="31">
        <f t="shared" si="3"/>
        <v>277090.03153213853</v>
      </c>
    </row>
    <row r="58" spans="1:14" x14ac:dyDescent="0.25">
      <c r="A58" s="18">
        <v>39083</v>
      </c>
      <c r="B58" s="19">
        <v>345</v>
      </c>
      <c r="C58" s="20">
        <v>5499</v>
      </c>
      <c r="D58" s="21">
        <f t="shared" si="1"/>
        <v>9.069268829026937</v>
      </c>
      <c r="F58" s="22">
        <f t="shared" si="0"/>
        <v>80157990</v>
      </c>
      <c r="G58" s="23">
        <v>232342</v>
      </c>
      <c r="K58" s="27">
        <f t="shared" si="2"/>
        <v>345</v>
      </c>
      <c r="L58" s="28">
        <f t="shared" si="4"/>
        <v>80157990</v>
      </c>
      <c r="N58" s="31">
        <f t="shared" si="3"/>
        <v>232342</v>
      </c>
    </row>
    <row r="59" spans="1:14" x14ac:dyDescent="0.25">
      <c r="A59" s="18">
        <v>39114</v>
      </c>
      <c r="B59" s="19">
        <v>364</v>
      </c>
      <c r="C59" s="20">
        <v>5398</v>
      </c>
      <c r="D59" s="21">
        <f t="shared" si="1"/>
        <v>9.041876046901173</v>
      </c>
      <c r="F59" s="22">
        <f t="shared" si="0"/>
        <v>103806976</v>
      </c>
      <c r="G59" s="23">
        <v>285184</v>
      </c>
      <c r="K59" s="27">
        <f t="shared" si="2"/>
        <v>709</v>
      </c>
      <c r="L59" s="28">
        <f t="shared" si="4"/>
        <v>183964966</v>
      </c>
      <c r="N59" s="31">
        <f t="shared" si="3"/>
        <v>259471.03808180537</v>
      </c>
    </row>
    <row r="60" spans="1:14" x14ac:dyDescent="0.25">
      <c r="A60" s="18">
        <v>39142</v>
      </c>
      <c r="B60" s="19">
        <v>486</v>
      </c>
      <c r="C60" s="20">
        <v>5262</v>
      </c>
      <c r="D60" s="21">
        <f t="shared" si="1"/>
        <v>9.0503081553676363</v>
      </c>
      <c r="F60" s="22">
        <f t="shared" si="0"/>
        <v>142371270</v>
      </c>
      <c r="G60" s="23">
        <v>292945</v>
      </c>
      <c r="K60" s="27">
        <f t="shared" si="2"/>
        <v>1195</v>
      </c>
      <c r="L60" s="28">
        <f t="shared" si="4"/>
        <v>326336236</v>
      </c>
      <c r="N60" s="31">
        <f t="shared" si="3"/>
        <v>273084.71631799161</v>
      </c>
    </row>
    <row r="61" spans="1:14" x14ac:dyDescent="0.25">
      <c r="A61" s="18">
        <v>39173</v>
      </c>
      <c r="B61" s="19">
        <v>511</v>
      </c>
      <c r="C61" s="20">
        <v>5293</v>
      </c>
      <c r="D61" s="21">
        <f t="shared" si="1"/>
        <v>9.250801048645501</v>
      </c>
      <c r="F61" s="22">
        <f t="shared" si="0"/>
        <v>144607890</v>
      </c>
      <c r="G61" s="23">
        <v>282990</v>
      </c>
      <c r="K61" s="27">
        <f t="shared" si="2"/>
        <v>1706</v>
      </c>
      <c r="L61" s="28">
        <f t="shared" si="4"/>
        <v>470944126</v>
      </c>
      <c r="N61" s="31">
        <f t="shared" si="3"/>
        <v>276051.65650644782</v>
      </c>
    </row>
    <row r="62" spans="1:14" x14ac:dyDescent="0.25">
      <c r="A62" s="18">
        <v>39203</v>
      </c>
      <c r="B62" s="19">
        <v>586</v>
      </c>
      <c r="C62" s="20">
        <v>5153</v>
      </c>
      <c r="D62" s="21">
        <f t="shared" si="1"/>
        <v>9.3450204019948622</v>
      </c>
      <c r="F62" s="22">
        <f t="shared" si="0"/>
        <v>170203114</v>
      </c>
      <c r="G62" s="23">
        <v>290449</v>
      </c>
      <c r="K62" s="27">
        <f t="shared" si="2"/>
        <v>2292</v>
      </c>
      <c r="L62" s="28">
        <f t="shared" si="4"/>
        <v>641147240</v>
      </c>
      <c r="N62" s="31">
        <f t="shared" si="3"/>
        <v>279732.65270506107</v>
      </c>
    </row>
    <row r="63" spans="1:14" x14ac:dyDescent="0.25">
      <c r="A63" s="18">
        <v>39234</v>
      </c>
      <c r="B63" s="19">
        <v>611</v>
      </c>
      <c r="C63" s="20">
        <v>4983</v>
      </c>
      <c r="D63" s="21">
        <f t="shared" si="1"/>
        <v>9.335831381733021</v>
      </c>
      <c r="F63" s="22">
        <f t="shared" si="0"/>
        <v>181331969</v>
      </c>
      <c r="G63" s="23">
        <v>296779</v>
      </c>
      <c r="K63" s="27">
        <f t="shared" si="2"/>
        <v>2903</v>
      </c>
      <c r="L63" s="28">
        <f t="shared" si="4"/>
        <v>822479209</v>
      </c>
      <c r="N63" s="31">
        <f t="shared" si="3"/>
        <v>283320.43024457456</v>
      </c>
    </row>
    <row r="64" spans="1:14" x14ac:dyDescent="0.25">
      <c r="A64" s="18">
        <v>39264</v>
      </c>
      <c r="B64" s="19">
        <v>529</v>
      </c>
      <c r="C64" s="20">
        <v>4937</v>
      </c>
      <c r="D64" s="21">
        <f t="shared" si="1"/>
        <v>9.4578544061302683</v>
      </c>
      <c r="F64" s="22">
        <f t="shared" si="0"/>
        <v>157161139</v>
      </c>
      <c r="G64" s="23">
        <v>297091</v>
      </c>
      <c r="K64" s="27">
        <f t="shared" si="2"/>
        <v>3432</v>
      </c>
      <c r="L64" s="28">
        <f t="shared" si="4"/>
        <v>979640348</v>
      </c>
      <c r="N64" s="31">
        <f t="shared" si="3"/>
        <v>285442.99184149184</v>
      </c>
    </row>
    <row r="65" spans="1:14" x14ac:dyDescent="0.25">
      <c r="A65" s="18">
        <v>39295</v>
      </c>
      <c r="B65" s="19">
        <v>555</v>
      </c>
      <c r="C65" s="20">
        <v>4943</v>
      </c>
      <c r="D65" s="21">
        <f t="shared" si="1"/>
        <v>9.711198428290766</v>
      </c>
      <c r="F65" s="22">
        <f t="shared" si="0"/>
        <v>162904155</v>
      </c>
      <c r="G65" s="23">
        <v>293521</v>
      </c>
      <c r="K65" s="27">
        <f t="shared" si="2"/>
        <v>3987</v>
      </c>
      <c r="L65" s="28">
        <f t="shared" si="4"/>
        <v>1142544503</v>
      </c>
      <c r="N65" s="31">
        <f t="shared" si="3"/>
        <v>286567.47002758965</v>
      </c>
    </row>
    <row r="66" spans="1:14" x14ac:dyDescent="0.25">
      <c r="A66" s="18">
        <v>39326</v>
      </c>
      <c r="B66" s="19">
        <v>340</v>
      </c>
      <c r="C66" s="20">
        <v>4910</v>
      </c>
      <c r="D66" s="21">
        <f t="shared" si="1"/>
        <v>10.020408163265307</v>
      </c>
      <c r="F66" s="22">
        <f t="shared" si="0"/>
        <v>96142140</v>
      </c>
      <c r="G66" s="23">
        <v>282771</v>
      </c>
      <c r="K66" s="27">
        <f t="shared" si="2"/>
        <v>4327</v>
      </c>
      <c r="L66" s="28">
        <f t="shared" si="4"/>
        <v>1238686643</v>
      </c>
      <c r="N66" s="31">
        <f t="shared" si="3"/>
        <v>286269.15715276171</v>
      </c>
    </row>
    <row r="67" spans="1:14" x14ac:dyDescent="0.25">
      <c r="A67" s="18">
        <v>39356</v>
      </c>
      <c r="B67" s="19">
        <v>416</v>
      </c>
      <c r="C67" s="20">
        <v>4867</v>
      </c>
      <c r="D67" s="21">
        <f t="shared" si="1"/>
        <v>10.217634709587124</v>
      </c>
      <c r="F67" s="22">
        <f t="shared" si="0"/>
        <v>118764672</v>
      </c>
      <c r="G67" s="23">
        <v>285492</v>
      </c>
      <c r="K67" s="27">
        <f t="shared" si="2"/>
        <v>4743</v>
      </c>
      <c r="L67" s="28">
        <f t="shared" si="4"/>
        <v>1357451315</v>
      </c>
      <c r="N67" s="31">
        <f t="shared" si="3"/>
        <v>286200.99409656337</v>
      </c>
    </row>
    <row r="68" spans="1:14" x14ac:dyDescent="0.25">
      <c r="A68" s="18">
        <v>39387</v>
      </c>
      <c r="B68" s="19">
        <v>431</v>
      </c>
      <c r="C68" s="20">
        <v>4773</v>
      </c>
      <c r="D68" s="21">
        <f t="shared" si="1"/>
        <v>10.074934036939315</v>
      </c>
      <c r="F68" s="22">
        <f t="shared" si="0"/>
        <v>125427465</v>
      </c>
      <c r="G68" s="23">
        <v>291015</v>
      </c>
      <c r="K68" s="27">
        <f t="shared" si="2"/>
        <v>5174</v>
      </c>
      <c r="L68" s="28">
        <f t="shared" si="4"/>
        <v>1482878780</v>
      </c>
      <c r="N68" s="31">
        <f t="shared" si="3"/>
        <v>286602.00618477003</v>
      </c>
    </row>
    <row r="69" spans="1:14" x14ac:dyDescent="0.25">
      <c r="A69" s="18">
        <v>39417</v>
      </c>
      <c r="B69" s="19">
        <v>344</v>
      </c>
      <c r="C69" s="20">
        <v>4650</v>
      </c>
      <c r="D69" s="21">
        <f t="shared" si="1"/>
        <v>10.112359550561798</v>
      </c>
      <c r="F69" s="22">
        <f t="shared" si="0"/>
        <v>110209688</v>
      </c>
      <c r="G69" s="23">
        <v>320377</v>
      </c>
      <c r="K69" s="27">
        <f t="shared" si="2"/>
        <v>5518</v>
      </c>
      <c r="L69" s="28">
        <f t="shared" si="4"/>
        <v>1593088468</v>
      </c>
      <c r="N69" s="31">
        <f t="shared" si="3"/>
        <v>288707.58753171441</v>
      </c>
    </row>
    <row r="70" spans="1:14" x14ac:dyDescent="0.25">
      <c r="A70" s="18">
        <v>39448</v>
      </c>
      <c r="B70" s="19">
        <v>220</v>
      </c>
      <c r="C70" s="20">
        <v>4601</v>
      </c>
      <c r="D70" s="21">
        <f t="shared" si="1"/>
        <v>10.237715557203781</v>
      </c>
      <c r="F70" s="22">
        <f t="shared" si="0"/>
        <v>62955640</v>
      </c>
      <c r="G70" s="23">
        <v>286162</v>
      </c>
      <c r="K70" s="27">
        <f t="shared" si="2"/>
        <v>220</v>
      </c>
      <c r="L70" s="28">
        <f t="shared" si="4"/>
        <v>62955640</v>
      </c>
      <c r="N70" s="31">
        <f t="shared" si="3"/>
        <v>286162</v>
      </c>
    </row>
    <row r="71" spans="1:14" x14ac:dyDescent="0.25">
      <c r="A71" s="18">
        <v>39479</v>
      </c>
      <c r="B71" s="19">
        <v>277</v>
      </c>
      <c r="C71" s="20">
        <v>4435</v>
      </c>
      <c r="D71" s="21">
        <f t="shared" si="1"/>
        <v>10.030154542027892</v>
      </c>
      <c r="F71" s="22">
        <f t="shared" si="0"/>
        <v>80910869</v>
      </c>
      <c r="G71" s="23">
        <v>292097</v>
      </c>
      <c r="K71" s="27">
        <f t="shared" si="2"/>
        <v>497</v>
      </c>
      <c r="L71" s="28">
        <f t="shared" si="4"/>
        <v>143866509</v>
      </c>
      <c r="N71" s="31">
        <f t="shared" si="3"/>
        <v>289469.83702213282</v>
      </c>
    </row>
    <row r="72" spans="1:14" x14ac:dyDescent="0.25">
      <c r="A72" s="18">
        <v>39508</v>
      </c>
      <c r="B72" s="19">
        <v>342</v>
      </c>
      <c r="C72" s="20">
        <v>4378</v>
      </c>
      <c r="D72" s="21">
        <f t="shared" si="1"/>
        <v>10.177450600542425</v>
      </c>
      <c r="F72" s="22">
        <f t="shared" si="0"/>
        <v>106030944</v>
      </c>
      <c r="G72" s="23">
        <v>310032</v>
      </c>
      <c r="K72" s="27">
        <f t="shared" si="2"/>
        <v>839</v>
      </c>
      <c r="L72" s="28">
        <f t="shared" si="4"/>
        <v>249897453</v>
      </c>
      <c r="N72" s="31">
        <f t="shared" si="3"/>
        <v>297851.55303933256</v>
      </c>
    </row>
    <row r="73" spans="1:14" x14ac:dyDescent="0.25">
      <c r="A73" s="18">
        <v>39539</v>
      </c>
      <c r="B73" s="19">
        <v>347</v>
      </c>
      <c r="C73" s="20">
        <v>4319</v>
      </c>
      <c r="D73" s="21">
        <f t="shared" si="1"/>
        <v>10.369747899159664</v>
      </c>
      <c r="F73" s="22">
        <f t="shared" si="0"/>
        <v>103967793</v>
      </c>
      <c r="G73" s="23">
        <v>299619</v>
      </c>
      <c r="K73" s="27">
        <f t="shared" si="2"/>
        <v>1186</v>
      </c>
      <c r="L73" s="28">
        <f t="shared" si="4"/>
        <v>353865246</v>
      </c>
      <c r="N73" s="31">
        <f t="shared" si="3"/>
        <v>298368.67284991569</v>
      </c>
    </row>
    <row r="74" spans="1:14" x14ac:dyDescent="0.25">
      <c r="A74" s="18">
        <v>39569</v>
      </c>
      <c r="B74" s="19">
        <v>351</v>
      </c>
      <c r="C74" s="20">
        <v>4124</v>
      </c>
      <c r="D74" s="21">
        <f t="shared" si="1"/>
        <v>10.390090279235775</v>
      </c>
      <c r="F74" s="22">
        <f t="shared" si="0"/>
        <v>101920572</v>
      </c>
      <c r="G74" s="23">
        <v>290372</v>
      </c>
      <c r="K74" s="27">
        <f t="shared" si="2"/>
        <v>1537</v>
      </c>
      <c r="L74" s="28">
        <f t="shared" si="4"/>
        <v>455785818</v>
      </c>
      <c r="N74" s="31">
        <f t="shared" si="3"/>
        <v>296542.49707221863</v>
      </c>
    </row>
    <row r="75" spans="1:14" x14ac:dyDescent="0.25">
      <c r="A75" s="18">
        <v>39600</v>
      </c>
      <c r="B75" s="19">
        <v>339</v>
      </c>
      <c r="C75" s="20">
        <v>3910</v>
      </c>
      <c r="D75" s="21">
        <f t="shared" si="1"/>
        <v>10.44756179024716</v>
      </c>
      <c r="F75" s="22">
        <f t="shared" si="0"/>
        <v>98427294</v>
      </c>
      <c r="G75" s="23">
        <v>290346</v>
      </c>
      <c r="K75" s="27">
        <f t="shared" si="2"/>
        <v>1876</v>
      </c>
      <c r="L75" s="28">
        <f t="shared" si="4"/>
        <v>554213112</v>
      </c>
      <c r="N75" s="31">
        <f t="shared" si="3"/>
        <v>295422.76759061834</v>
      </c>
    </row>
    <row r="76" spans="1:14" x14ac:dyDescent="0.25">
      <c r="A76" s="18">
        <v>39630</v>
      </c>
      <c r="B76" s="19">
        <v>320</v>
      </c>
      <c r="C76" s="20">
        <v>3766</v>
      </c>
      <c r="D76" s="21">
        <f t="shared" si="1"/>
        <v>10.55394675385334</v>
      </c>
      <c r="F76" s="22">
        <f t="shared" si="0"/>
        <v>96856320</v>
      </c>
      <c r="G76" s="23">
        <v>302676</v>
      </c>
      <c r="K76" s="27">
        <f t="shared" si="2"/>
        <v>2196</v>
      </c>
      <c r="L76" s="28">
        <f t="shared" si="4"/>
        <v>651069432</v>
      </c>
      <c r="N76" s="31">
        <f t="shared" si="3"/>
        <v>296479.7049180328</v>
      </c>
    </row>
    <row r="77" spans="1:14" x14ac:dyDescent="0.25">
      <c r="A77" s="18">
        <v>39661</v>
      </c>
      <c r="B77" s="19">
        <v>323</v>
      </c>
      <c r="C77" s="20">
        <v>3636</v>
      </c>
      <c r="D77" s="21">
        <f t="shared" si="1"/>
        <v>10.773333333333333</v>
      </c>
      <c r="F77" s="22">
        <f t="shared" si="0"/>
        <v>96203935</v>
      </c>
      <c r="G77" s="23">
        <v>297845</v>
      </c>
      <c r="K77" s="27">
        <f t="shared" si="2"/>
        <v>2519</v>
      </c>
      <c r="L77" s="28">
        <f t="shared" si="4"/>
        <v>747273367</v>
      </c>
      <c r="N77" s="31">
        <f t="shared" si="3"/>
        <v>296654.77054386662</v>
      </c>
    </row>
    <row r="78" spans="1:14" x14ac:dyDescent="0.25">
      <c r="A78" s="18">
        <v>39692</v>
      </c>
      <c r="B78" s="19">
        <v>287</v>
      </c>
      <c r="C78" s="20">
        <v>3596</v>
      </c>
      <c r="D78" s="21">
        <f t="shared" si="1"/>
        <v>10.796097072804605</v>
      </c>
      <c r="F78" s="22">
        <f t="shared" si="0"/>
        <v>83586741</v>
      </c>
      <c r="G78" s="23">
        <v>291243</v>
      </c>
      <c r="K78" s="27">
        <f t="shared" si="2"/>
        <v>2806</v>
      </c>
      <c r="L78" s="28">
        <f t="shared" si="4"/>
        <v>830860108</v>
      </c>
      <c r="N78" s="31">
        <f t="shared" si="3"/>
        <v>296101.2501781896</v>
      </c>
    </row>
    <row r="79" spans="1:14" x14ac:dyDescent="0.25">
      <c r="A79" s="18">
        <v>39722</v>
      </c>
      <c r="B79" s="19">
        <v>249</v>
      </c>
      <c r="C79" s="20">
        <v>3516</v>
      </c>
      <c r="D79" s="21">
        <f t="shared" si="1"/>
        <v>11.016187989556135</v>
      </c>
      <c r="F79" s="22">
        <f t="shared" si="0"/>
        <v>82944888</v>
      </c>
      <c r="G79" s="23">
        <v>333112</v>
      </c>
      <c r="K79" s="27">
        <f t="shared" si="2"/>
        <v>3055</v>
      </c>
      <c r="L79" s="28">
        <f t="shared" si="4"/>
        <v>913804996</v>
      </c>
      <c r="N79" s="31">
        <f t="shared" si="3"/>
        <v>299117.83829787234</v>
      </c>
    </row>
    <row r="80" spans="1:14" x14ac:dyDescent="0.25">
      <c r="A80" s="18">
        <v>39753</v>
      </c>
      <c r="B80" s="19">
        <v>162</v>
      </c>
      <c r="C80" s="20">
        <v>3369</v>
      </c>
      <c r="D80" s="21">
        <f t="shared" si="1"/>
        <v>11.352990732940185</v>
      </c>
      <c r="F80" s="22">
        <f t="shared" si="0"/>
        <v>52740558</v>
      </c>
      <c r="G80" s="23">
        <v>325559</v>
      </c>
      <c r="K80" s="27">
        <f t="shared" si="2"/>
        <v>3217</v>
      </c>
      <c r="L80" s="28">
        <f t="shared" si="4"/>
        <v>966545554</v>
      </c>
      <c r="N80" s="31">
        <f t="shared" si="3"/>
        <v>300449.34846129932</v>
      </c>
    </row>
    <row r="81" spans="1:14" x14ac:dyDescent="0.25">
      <c r="A81" s="18">
        <v>39783</v>
      </c>
      <c r="B81" s="19">
        <v>211</v>
      </c>
      <c r="C81" s="20">
        <v>3208</v>
      </c>
      <c r="D81" s="21">
        <f t="shared" si="1"/>
        <v>11.229871645274212</v>
      </c>
      <c r="F81" s="22">
        <f t="shared" si="0"/>
        <v>67028370</v>
      </c>
      <c r="G81" s="23">
        <v>317670</v>
      </c>
      <c r="K81" s="27">
        <f t="shared" si="2"/>
        <v>3428</v>
      </c>
      <c r="L81" s="28">
        <f t="shared" si="4"/>
        <v>1033573924</v>
      </c>
      <c r="N81" s="31">
        <f t="shared" si="3"/>
        <v>301509.31271878647</v>
      </c>
    </row>
    <row r="82" spans="1:14" x14ac:dyDescent="0.25">
      <c r="A82" s="18">
        <v>39814</v>
      </c>
      <c r="B82" s="19">
        <v>142</v>
      </c>
      <c r="C82" s="20">
        <v>3166</v>
      </c>
      <c r="D82" s="21">
        <f t="shared" si="1"/>
        <v>11.34089552238806</v>
      </c>
      <c r="F82" s="22">
        <f t="shared" si="0"/>
        <v>43583634</v>
      </c>
      <c r="G82" s="23">
        <v>306927</v>
      </c>
      <c r="K82" s="27">
        <f t="shared" si="2"/>
        <v>142</v>
      </c>
      <c r="L82" s="28">
        <f t="shared" si="4"/>
        <v>43583634</v>
      </c>
      <c r="N82" s="31">
        <f t="shared" si="3"/>
        <v>306927</v>
      </c>
    </row>
    <row r="83" spans="1:14" x14ac:dyDescent="0.25">
      <c r="A83" s="18">
        <v>39845</v>
      </c>
      <c r="B83" s="19">
        <v>156</v>
      </c>
      <c r="C83" s="20">
        <v>3074</v>
      </c>
      <c r="D83" s="21">
        <f t="shared" si="1"/>
        <v>11.423970269433262</v>
      </c>
      <c r="F83" s="22">
        <f t="shared" si="0"/>
        <v>47342724</v>
      </c>
      <c r="G83" s="23">
        <v>303479</v>
      </c>
      <c r="K83" s="27">
        <f t="shared" si="2"/>
        <v>298</v>
      </c>
      <c r="L83" s="28">
        <f t="shared" si="4"/>
        <v>90926358</v>
      </c>
      <c r="N83" s="31">
        <f t="shared" si="3"/>
        <v>305122.00671140937</v>
      </c>
    </row>
    <row r="84" spans="1:14" x14ac:dyDescent="0.25">
      <c r="A84" s="18">
        <v>39873</v>
      </c>
      <c r="B84" s="19">
        <v>189</v>
      </c>
      <c r="C84" s="20">
        <v>2968</v>
      </c>
      <c r="D84" s="21">
        <f t="shared" si="1"/>
        <v>11.578673602080626</v>
      </c>
      <c r="F84" s="22">
        <f t="shared" ref="F84:F125" si="5">B84*G84</f>
        <v>54572805</v>
      </c>
      <c r="G84" s="23">
        <v>288745</v>
      </c>
      <c r="K84" s="27">
        <f t="shared" si="2"/>
        <v>487</v>
      </c>
      <c r="L84" s="28">
        <f t="shared" si="4"/>
        <v>145499163</v>
      </c>
      <c r="N84" s="31">
        <f t="shared" si="3"/>
        <v>298766.24845995894</v>
      </c>
    </row>
    <row r="85" spans="1:14" x14ac:dyDescent="0.25">
      <c r="A85" s="18">
        <v>39904</v>
      </c>
      <c r="B85" s="19">
        <v>191</v>
      </c>
      <c r="C85" s="20">
        <v>2866</v>
      </c>
      <c r="D85" s="21">
        <f t="shared" si="1"/>
        <v>11.778082191780822</v>
      </c>
      <c r="F85" s="22">
        <f t="shared" si="5"/>
        <v>52250151</v>
      </c>
      <c r="G85" s="23">
        <v>273561</v>
      </c>
      <c r="K85" s="27">
        <f t="shared" si="2"/>
        <v>678</v>
      </c>
      <c r="L85" s="28">
        <f t="shared" si="4"/>
        <v>197749314</v>
      </c>
      <c r="N85" s="31">
        <f t="shared" si="3"/>
        <v>291665.65486725664</v>
      </c>
    </row>
    <row r="86" spans="1:14" x14ac:dyDescent="0.25">
      <c r="A86" s="18">
        <v>39934</v>
      </c>
      <c r="B86" s="19">
        <v>229</v>
      </c>
      <c r="C86" s="20">
        <v>2667</v>
      </c>
      <c r="D86" s="21">
        <f t="shared" ref="D86:D149" si="6">C86/AVERAGE(B75:B86)</f>
        <v>11.438170121515368</v>
      </c>
      <c r="F86" s="22">
        <f t="shared" si="5"/>
        <v>65280343</v>
      </c>
      <c r="G86" s="23">
        <v>285067</v>
      </c>
      <c r="K86" s="27">
        <f t="shared" ref="K86:K149" si="7">IF(MONTH(A86)=1,B86,+K85+B86)</f>
        <v>907</v>
      </c>
      <c r="L86" s="28">
        <f t="shared" si="4"/>
        <v>263029657</v>
      </c>
      <c r="N86" s="31">
        <f t="shared" ref="N86:N149" si="8">L86/K86</f>
        <v>289999.62183020951</v>
      </c>
    </row>
    <row r="87" spans="1:14" x14ac:dyDescent="0.25">
      <c r="A87" s="18">
        <v>39965</v>
      </c>
      <c r="B87" s="19">
        <v>251</v>
      </c>
      <c r="C87" s="20">
        <v>2587</v>
      </c>
      <c r="D87" s="21">
        <f t="shared" si="6"/>
        <v>11.455350553505534</v>
      </c>
      <c r="F87" s="22">
        <f t="shared" si="5"/>
        <v>75959628</v>
      </c>
      <c r="G87" s="23">
        <v>302628</v>
      </c>
      <c r="K87" s="27">
        <f t="shared" si="7"/>
        <v>1158</v>
      </c>
      <c r="L87" s="28">
        <f t="shared" ref="L87:L150" si="9">IF(MONTH(A87)=1,F87,F87+L86)</f>
        <v>338989285</v>
      </c>
      <c r="N87" s="31">
        <f t="shared" si="8"/>
        <v>292736.86096718482</v>
      </c>
    </row>
    <row r="88" spans="1:14" x14ac:dyDescent="0.25">
      <c r="A88" s="18">
        <v>39995</v>
      </c>
      <c r="B88" s="19">
        <v>262</v>
      </c>
      <c r="C88" s="20">
        <v>2486</v>
      </c>
      <c r="D88" s="21">
        <f t="shared" si="6"/>
        <v>11.248868778280542</v>
      </c>
      <c r="F88" s="22">
        <f t="shared" si="5"/>
        <v>80738182</v>
      </c>
      <c r="G88" s="23">
        <v>308161</v>
      </c>
      <c r="K88" s="27">
        <f t="shared" si="7"/>
        <v>1420</v>
      </c>
      <c r="L88" s="28">
        <f t="shared" si="9"/>
        <v>419727467</v>
      </c>
      <c r="N88" s="31">
        <f t="shared" si="8"/>
        <v>295582.72323943663</v>
      </c>
    </row>
    <row r="89" spans="1:14" x14ac:dyDescent="0.25">
      <c r="A89" s="18">
        <v>40026</v>
      </c>
      <c r="B89" s="19">
        <v>186</v>
      </c>
      <c r="C89" s="20">
        <v>2341</v>
      </c>
      <c r="D89" s="21">
        <f t="shared" si="6"/>
        <v>11.169781312127236</v>
      </c>
      <c r="F89" s="22">
        <f t="shared" si="5"/>
        <v>56815932</v>
      </c>
      <c r="G89" s="23">
        <v>305462</v>
      </c>
      <c r="K89" s="27">
        <f t="shared" si="7"/>
        <v>1606</v>
      </c>
      <c r="L89" s="28">
        <f t="shared" si="9"/>
        <v>476543399</v>
      </c>
      <c r="N89" s="31">
        <f t="shared" si="8"/>
        <v>296726.89850560401</v>
      </c>
    </row>
    <row r="90" spans="1:14" x14ac:dyDescent="0.25">
      <c r="A90" s="18">
        <v>40057</v>
      </c>
      <c r="B90" s="19">
        <v>197</v>
      </c>
      <c r="C90" s="20">
        <v>2195</v>
      </c>
      <c r="D90" s="21">
        <f t="shared" si="6"/>
        <v>10.861855670103091</v>
      </c>
      <c r="F90" s="22">
        <f t="shared" si="5"/>
        <v>56295114</v>
      </c>
      <c r="G90" s="23">
        <v>285762</v>
      </c>
      <c r="K90" s="27">
        <f t="shared" si="7"/>
        <v>1803</v>
      </c>
      <c r="L90" s="28">
        <f t="shared" si="9"/>
        <v>532838513</v>
      </c>
      <c r="N90" s="31">
        <f t="shared" si="8"/>
        <v>295528.84803105937</v>
      </c>
    </row>
    <row r="91" spans="1:14" x14ac:dyDescent="0.25">
      <c r="A91" s="18">
        <v>40087</v>
      </c>
      <c r="B91" s="19">
        <v>212</v>
      </c>
      <c r="C91" s="20">
        <v>2161</v>
      </c>
      <c r="D91" s="21">
        <f t="shared" si="6"/>
        <v>10.859296482412061</v>
      </c>
      <c r="F91" s="22">
        <f t="shared" si="5"/>
        <v>58133792</v>
      </c>
      <c r="G91" s="23">
        <v>274216</v>
      </c>
      <c r="K91" s="27">
        <f t="shared" si="7"/>
        <v>2015</v>
      </c>
      <c r="L91" s="28">
        <f t="shared" si="9"/>
        <v>590972305</v>
      </c>
      <c r="N91" s="31">
        <f t="shared" si="8"/>
        <v>293286.5037220844</v>
      </c>
    </row>
    <row r="92" spans="1:14" x14ac:dyDescent="0.25">
      <c r="A92" s="18">
        <v>40118</v>
      </c>
      <c r="B92" s="19">
        <v>246</v>
      </c>
      <c r="C92" s="20">
        <v>2091</v>
      </c>
      <c r="D92" s="21">
        <f t="shared" si="6"/>
        <v>10.150485436893204</v>
      </c>
      <c r="F92" s="22">
        <f t="shared" si="5"/>
        <v>68966100</v>
      </c>
      <c r="G92" s="23">
        <v>280350</v>
      </c>
      <c r="K92" s="27">
        <f t="shared" si="7"/>
        <v>2261</v>
      </c>
      <c r="L92" s="28">
        <f t="shared" si="9"/>
        <v>659938405</v>
      </c>
      <c r="N92" s="31">
        <f t="shared" si="8"/>
        <v>291878.99380804953</v>
      </c>
    </row>
    <row r="93" spans="1:14" x14ac:dyDescent="0.25">
      <c r="A93" s="18">
        <v>40148</v>
      </c>
      <c r="B93" s="19">
        <v>193</v>
      </c>
      <c r="C93" s="20">
        <v>2024</v>
      </c>
      <c r="D93" s="21">
        <f t="shared" si="6"/>
        <v>9.8973105134474331</v>
      </c>
      <c r="F93" s="22">
        <f t="shared" si="5"/>
        <v>59218962</v>
      </c>
      <c r="G93" s="23">
        <v>306834</v>
      </c>
      <c r="K93" s="27">
        <f t="shared" si="7"/>
        <v>2454</v>
      </c>
      <c r="L93" s="28">
        <f t="shared" si="9"/>
        <v>719157367</v>
      </c>
      <c r="N93" s="31">
        <f t="shared" si="8"/>
        <v>293055.16177669109</v>
      </c>
    </row>
    <row r="94" spans="1:14" x14ac:dyDescent="0.25">
      <c r="A94" s="18">
        <v>40179</v>
      </c>
      <c r="B94" s="19">
        <v>104</v>
      </c>
      <c r="C94" s="20">
        <v>1841</v>
      </c>
      <c r="D94" s="21">
        <f t="shared" si="6"/>
        <v>9.1440397350993372</v>
      </c>
      <c r="F94" s="22">
        <f t="shared" si="5"/>
        <v>33144384</v>
      </c>
      <c r="G94" s="23">
        <v>318696</v>
      </c>
      <c r="K94" s="27">
        <f t="shared" si="7"/>
        <v>104</v>
      </c>
      <c r="L94" s="28">
        <f t="shared" si="9"/>
        <v>33144384</v>
      </c>
      <c r="N94" s="31">
        <f t="shared" si="8"/>
        <v>318696</v>
      </c>
    </row>
    <row r="95" spans="1:14" x14ac:dyDescent="0.25">
      <c r="A95" s="18">
        <v>40210</v>
      </c>
      <c r="B95" s="19">
        <v>114</v>
      </c>
      <c r="C95" s="20">
        <v>1811</v>
      </c>
      <c r="D95" s="21">
        <f t="shared" si="6"/>
        <v>9.1541701769165957</v>
      </c>
      <c r="F95" s="22">
        <f t="shared" si="5"/>
        <v>33398808</v>
      </c>
      <c r="G95" s="23">
        <v>292972</v>
      </c>
      <c r="K95" s="27">
        <f t="shared" si="7"/>
        <v>218</v>
      </c>
      <c r="L95" s="28">
        <f t="shared" si="9"/>
        <v>66543192</v>
      </c>
      <c r="N95" s="31">
        <f t="shared" si="8"/>
        <v>305244</v>
      </c>
    </row>
    <row r="96" spans="1:14" x14ac:dyDescent="0.25">
      <c r="A96" s="18">
        <v>40238</v>
      </c>
      <c r="B96" s="19">
        <v>174</v>
      </c>
      <c r="C96" s="20">
        <v>1789</v>
      </c>
      <c r="D96" s="21">
        <f t="shared" si="6"/>
        <v>9.1004662992793559</v>
      </c>
      <c r="F96" s="22">
        <f t="shared" si="5"/>
        <v>53476116</v>
      </c>
      <c r="G96" s="23">
        <v>307334</v>
      </c>
      <c r="K96" s="27">
        <f t="shared" si="7"/>
        <v>392</v>
      </c>
      <c r="L96" s="28">
        <f t="shared" si="9"/>
        <v>120019308</v>
      </c>
      <c r="N96" s="31">
        <f t="shared" si="8"/>
        <v>306171.70408163266</v>
      </c>
    </row>
    <row r="97" spans="1:14" x14ac:dyDescent="0.25">
      <c r="A97" s="18">
        <v>40269</v>
      </c>
      <c r="B97" s="19">
        <v>196</v>
      </c>
      <c r="C97" s="20">
        <v>1637</v>
      </c>
      <c r="D97" s="21">
        <f t="shared" si="6"/>
        <v>8.309644670050762</v>
      </c>
      <c r="F97" s="22">
        <f t="shared" si="5"/>
        <v>56316680</v>
      </c>
      <c r="G97" s="23">
        <v>287330</v>
      </c>
      <c r="K97" s="27">
        <f t="shared" si="7"/>
        <v>588</v>
      </c>
      <c r="L97" s="28">
        <f t="shared" si="9"/>
        <v>176335988</v>
      </c>
      <c r="N97" s="31">
        <f t="shared" si="8"/>
        <v>299891.13605442178</v>
      </c>
    </row>
    <row r="98" spans="1:14" x14ac:dyDescent="0.25">
      <c r="A98" s="18">
        <v>40299</v>
      </c>
      <c r="B98" s="19">
        <v>236</v>
      </c>
      <c r="C98" s="20">
        <v>1638</v>
      </c>
      <c r="D98" s="21">
        <f t="shared" si="6"/>
        <v>8.2901729228173764</v>
      </c>
      <c r="F98" s="22">
        <f t="shared" si="5"/>
        <v>67337408</v>
      </c>
      <c r="G98" s="23">
        <v>285328</v>
      </c>
      <c r="K98" s="27">
        <f t="shared" si="7"/>
        <v>824</v>
      </c>
      <c r="L98" s="28">
        <f t="shared" si="9"/>
        <v>243673396</v>
      </c>
      <c r="N98" s="31">
        <f t="shared" si="8"/>
        <v>295720.140776699</v>
      </c>
    </row>
    <row r="99" spans="1:14" x14ac:dyDescent="0.25">
      <c r="A99" s="18">
        <v>40330</v>
      </c>
      <c r="B99" s="19">
        <v>308</v>
      </c>
      <c r="C99" s="20">
        <v>1624</v>
      </c>
      <c r="D99" s="21">
        <f t="shared" si="6"/>
        <v>8.0263591433278414</v>
      </c>
      <c r="F99" s="22">
        <f t="shared" si="5"/>
        <v>91404544</v>
      </c>
      <c r="G99" s="23">
        <v>296768</v>
      </c>
      <c r="K99" s="27">
        <f t="shared" si="7"/>
        <v>1132</v>
      </c>
      <c r="L99" s="28">
        <f t="shared" si="9"/>
        <v>335077940</v>
      </c>
      <c r="N99" s="31">
        <f t="shared" si="8"/>
        <v>296005.2473498233</v>
      </c>
    </row>
    <row r="100" spans="1:14" x14ac:dyDescent="0.25">
      <c r="A100" s="18">
        <v>40360</v>
      </c>
      <c r="B100" s="19">
        <v>102</v>
      </c>
      <c r="C100" s="20">
        <v>1557</v>
      </c>
      <c r="D100" s="21">
        <f t="shared" si="6"/>
        <v>8.2380952380952372</v>
      </c>
      <c r="F100" s="22">
        <f t="shared" si="5"/>
        <v>33819834</v>
      </c>
      <c r="G100" s="23">
        <v>331567</v>
      </c>
      <c r="K100" s="27">
        <f t="shared" si="7"/>
        <v>1234</v>
      </c>
      <c r="L100" s="28">
        <f t="shared" si="9"/>
        <v>368897774</v>
      </c>
      <c r="N100" s="31">
        <f t="shared" si="8"/>
        <v>298944.71150729334</v>
      </c>
    </row>
    <row r="101" spans="1:14" x14ac:dyDescent="0.25">
      <c r="A101" s="18">
        <v>40391</v>
      </c>
      <c r="B101" s="19">
        <v>131</v>
      </c>
      <c r="C101" s="20">
        <v>1602</v>
      </c>
      <c r="D101" s="21">
        <f t="shared" si="6"/>
        <v>8.6868504292815185</v>
      </c>
      <c r="F101" s="22">
        <f t="shared" si="5"/>
        <v>41003917</v>
      </c>
      <c r="G101" s="23">
        <v>313007</v>
      </c>
      <c r="K101" s="27">
        <f t="shared" si="7"/>
        <v>1365</v>
      </c>
      <c r="L101" s="28">
        <f t="shared" si="9"/>
        <v>409901691</v>
      </c>
      <c r="N101" s="31">
        <f t="shared" si="8"/>
        <v>300294.27912087913</v>
      </c>
    </row>
    <row r="102" spans="1:14" x14ac:dyDescent="0.25">
      <c r="A102" s="18">
        <v>40422</v>
      </c>
      <c r="B102" s="19">
        <v>149</v>
      </c>
      <c r="C102" s="20">
        <v>1577</v>
      </c>
      <c r="D102" s="21">
        <f t="shared" si="6"/>
        <v>8.7408775981524247</v>
      </c>
      <c r="F102" s="22">
        <f t="shared" si="5"/>
        <v>46349728</v>
      </c>
      <c r="G102" s="23">
        <v>311072</v>
      </c>
      <c r="K102" s="27">
        <f t="shared" si="7"/>
        <v>1514</v>
      </c>
      <c r="L102" s="28">
        <f t="shared" si="9"/>
        <v>456251419</v>
      </c>
      <c r="N102" s="31">
        <f t="shared" si="8"/>
        <v>301354.96631439892</v>
      </c>
    </row>
    <row r="103" spans="1:14" x14ac:dyDescent="0.25">
      <c r="A103" s="18">
        <v>40452</v>
      </c>
      <c r="B103" s="19">
        <v>139</v>
      </c>
      <c r="C103" s="20">
        <v>1568</v>
      </c>
      <c r="D103" s="21">
        <f t="shared" si="6"/>
        <v>8.994263862332696</v>
      </c>
      <c r="F103" s="22">
        <f t="shared" si="5"/>
        <v>42422383</v>
      </c>
      <c r="G103" s="23">
        <v>305197</v>
      </c>
      <c r="K103" s="27">
        <f t="shared" si="7"/>
        <v>1653</v>
      </c>
      <c r="L103" s="28">
        <f t="shared" si="9"/>
        <v>498673802</v>
      </c>
      <c r="N103" s="31">
        <f t="shared" si="8"/>
        <v>301678.0411373261</v>
      </c>
    </row>
    <row r="104" spans="1:14" x14ac:dyDescent="0.25">
      <c r="A104" s="18">
        <v>40483</v>
      </c>
      <c r="B104" s="19">
        <v>135</v>
      </c>
      <c r="C104" s="20">
        <v>1508</v>
      </c>
      <c r="D104" s="21">
        <f t="shared" si="6"/>
        <v>9.1347804139323561</v>
      </c>
      <c r="F104" s="22">
        <f t="shared" si="5"/>
        <v>43776585</v>
      </c>
      <c r="G104" s="23">
        <v>324271</v>
      </c>
      <c r="K104" s="27">
        <f t="shared" si="7"/>
        <v>1788</v>
      </c>
      <c r="L104" s="28">
        <f t="shared" si="9"/>
        <v>542450387</v>
      </c>
      <c r="N104" s="31">
        <f t="shared" si="8"/>
        <v>303383.88534675614</v>
      </c>
    </row>
    <row r="105" spans="1:14" x14ac:dyDescent="0.25">
      <c r="A105" s="18">
        <v>40513</v>
      </c>
      <c r="B105" s="19">
        <v>126</v>
      </c>
      <c r="C105" s="20">
        <v>1525</v>
      </c>
      <c r="D105" s="21">
        <f t="shared" si="6"/>
        <v>9.5611285266457688</v>
      </c>
      <c r="F105" s="22">
        <f t="shared" si="5"/>
        <v>40641048</v>
      </c>
      <c r="G105" s="23">
        <v>322548</v>
      </c>
      <c r="K105" s="27">
        <f t="shared" si="7"/>
        <v>1914</v>
      </c>
      <c r="L105" s="28">
        <f t="shared" si="9"/>
        <v>583091435</v>
      </c>
      <c r="N105" s="31">
        <f t="shared" si="8"/>
        <v>304645.47283176595</v>
      </c>
    </row>
    <row r="106" spans="1:14" x14ac:dyDescent="0.25">
      <c r="A106" s="18">
        <v>40544</v>
      </c>
      <c r="B106" s="19">
        <v>91</v>
      </c>
      <c r="C106" s="20">
        <v>1508</v>
      </c>
      <c r="D106" s="21">
        <f t="shared" si="6"/>
        <v>9.519200420831142</v>
      </c>
      <c r="F106" s="22">
        <f t="shared" si="5"/>
        <v>29889769</v>
      </c>
      <c r="G106" s="23">
        <v>328459</v>
      </c>
      <c r="K106" s="27">
        <f t="shared" si="7"/>
        <v>91</v>
      </c>
      <c r="L106" s="28">
        <f t="shared" si="9"/>
        <v>29889769</v>
      </c>
      <c r="N106" s="31">
        <f t="shared" si="8"/>
        <v>328459</v>
      </c>
    </row>
    <row r="107" spans="1:14" x14ac:dyDescent="0.25">
      <c r="A107" s="18">
        <v>40575</v>
      </c>
      <c r="B107" s="19">
        <v>89</v>
      </c>
      <c r="C107" s="20">
        <v>1475</v>
      </c>
      <c r="D107" s="21">
        <f t="shared" si="6"/>
        <v>9.4349680170575692</v>
      </c>
      <c r="E107" s="20">
        <v>114</v>
      </c>
      <c r="F107" s="22">
        <f t="shared" si="5"/>
        <v>24902378</v>
      </c>
      <c r="G107" s="23">
        <v>279802</v>
      </c>
      <c r="K107" s="27">
        <f t="shared" si="7"/>
        <v>180</v>
      </c>
      <c r="L107" s="28">
        <f t="shared" si="9"/>
        <v>54792147</v>
      </c>
      <c r="M107" s="30">
        <f t="shared" ref="M107:M170" si="10">IF(MONTH(A107)=1,E107,M106+E107)</f>
        <v>114</v>
      </c>
      <c r="N107" s="31">
        <f t="shared" si="8"/>
        <v>304400.81666666665</v>
      </c>
    </row>
    <row r="108" spans="1:14" x14ac:dyDescent="0.25">
      <c r="A108" s="18">
        <v>40603</v>
      </c>
      <c r="B108" s="19">
        <v>140</v>
      </c>
      <c r="C108" s="20">
        <v>1485</v>
      </c>
      <c r="D108" s="21">
        <f t="shared" si="6"/>
        <v>9.6742671009771986</v>
      </c>
      <c r="E108" s="20">
        <v>175</v>
      </c>
      <c r="F108" s="22">
        <f t="shared" si="5"/>
        <v>42819420</v>
      </c>
      <c r="G108" s="23">
        <v>305853</v>
      </c>
      <c r="K108" s="27">
        <f t="shared" si="7"/>
        <v>320</v>
      </c>
      <c r="L108" s="28">
        <f t="shared" si="9"/>
        <v>97611567</v>
      </c>
      <c r="M108" s="30">
        <f t="shared" si="10"/>
        <v>289</v>
      </c>
      <c r="N108" s="31">
        <f t="shared" si="8"/>
        <v>305036.14687499998</v>
      </c>
    </row>
    <row r="109" spans="1:14" x14ac:dyDescent="0.25">
      <c r="A109" s="18">
        <v>40634</v>
      </c>
      <c r="B109" s="19">
        <v>139</v>
      </c>
      <c r="C109" s="20">
        <v>1474</v>
      </c>
      <c r="D109" s="21">
        <f t="shared" si="6"/>
        <v>9.9092436974789919</v>
      </c>
      <c r="E109" s="20">
        <v>167</v>
      </c>
      <c r="F109" s="22">
        <f t="shared" si="5"/>
        <v>44189351</v>
      </c>
      <c r="G109" s="23">
        <v>317909</v>
      </c>
      <c r="K109" s="27">
        <f t="shared" si="7"/>
        <v>459</v>
      </c>
      <c r="L109" s="28">
        <f t="shared" si="9"/>
        <v>141800918</v>
      </c>
      <c r="M109" s="30">
        <f t="shared" si="10"/>
        <v>456</v>
      </c>
      <c r="N109" s="31">
        <f t="shared" si="8"/>
        <v>308934.46187363833</v>
      </c>
    </row>
    <row r="110" spans="1:14" x14ac:dyDescent="0.25">
      <c r="A110" s="18">
        <v>40664</v>
      </c>
      <c r="B110" s="19">
        <v>148</v>
      </c>
      <c r="C110" s="20">
        <v>1368</v>
      </c>
      <c r="D110" s="21">
        <f t="shared" si="6"/>
        <v>9.6735415439010026</v>
      </c>
      <c r="E110" s="20">
        <v>170</v>
      </c>
      <c r="F110" s="22">
        <f t="shared" si="5"/>
        <v>48078244</v>
      </c>
      <c r="G110" s="23">
        <v>324853</v>
      </c>
      <c r="K110" s="27">
        <f t="shared" si="7"/>
        <v>607</v>
      </c>
      <c r="L110" s="28">
        <f t="shared" si="9"/>
        <v>189879162</v>
      </c>
      <c r="M110" s="30">
        <f t="shared" si="10"/>
        <v>626</v>
      </c>
      <c r="N110" s="31">
        <f t="shared" si="8"/>
        <v>312815.75288303132</v>
      </c>
    </row>
    <row r="111" spans="1:14" x14ac:dyDescent="0.25">
      <c r="A111" s="18">
        <v>40695</v>
      </c>
      <c r="B111" s="19">
        <v>192</v>
      </c>
      <c r="C111" s="20">
        <v>1298</v>
      </c>
      <c r="D111" s="21">
        <f t="shared" si="6"/>
        <v>9.8519924098671723</v>
      </c>
      <c r="E111" s="20">
        <v>187</v>
      </c>
      <c r="F111" s="22">
        <f t="shared" si="5"/>
        <v>58129536</v>
      </c>
      <c r="G111" s="23">
        <v>302758</v>
      </c>
      <c r="K111" s="27">
        <f t="shared" si="7"/>
        <v>799</v>
      </c>
      <c r="L111" s="28">
        <f t="shared" si="9"/>
        <v>248008698</v>
      </c>
      <c r="M111" s="30">
        <f t="shared" si="10"/>
        <v>813</v>
      </c>
      <c r="N111" s="31">
        <f t="shared" si="8"/>
        <v>310398.87108886108</v>
      </c>
    </row>
    <row r="112" spans="1:14" x14ac:dyDescent="0.25">
      <c r="A112" s="18">
        <v>40725</v>
      </c>
      <c r="B112" s="19">
        <v>157</v>
      </c>
      <c r="C112" s="20">
        <v>1306</v>
      </c>
      <c r="D112" s="21">
        <f t="shared" si="6"/>
        <v>9.5794621026894866</v>
      </c>
      <c r="E112" s="20">
        <v>155</v>
      </c>
      <c r="F112" s="22">
        <f t="shared" si="5"/>
        <v>47551689</v>
      </c>
      <c r="G112" s="23">
        <v>302877</v>
      </c>
      <c r="K112" s="27">
        <f t="shared" si="7"/>
        <v>956</v>
      </c>
      <c r="L112" s="28">
        <f t="shared" si="9"/>
        <v>295560387</v>
      </c>
      <c r="M112" s="30">
        <f t="shared" si="10"/>
        <v>968</v>
      </c>
      <c r="N112" s="31">
        <f t="shared" si="8"/>
        <v>309163.58472803346</v>
      </c>
    </row>
    <row r="113" spans="1:17" x14ac:dyDescent="0.25">
      <c r="A113" s="18">
        <v>40756</v>
      </c>
      <c r="B113" s="19">
        <v>152</v>
      </c>
      <c r="C113" s="20">
        <v>1312</v>
      </c>
      <c r="D113" s="21">
        <f t="shared" si="6"/>
        <v>9.5015087507543754</v>
      </c>
      <c r="E113" s="20">
        <v>121</v>
      </c>
      <c r="F113" s="22">
        <f t="shared" si="5"/>
        <v>46148872</v>
      </c>
      <c r="G113" s="23">
        <v>303611</v>
      </c>
      <c r="K113" s="27">
        <f t="shared" si="7"/>
        <v>1108</v>
      </c>
      <c r="L113" s="28">
        <f t="shared" si="9"/>
        <v>341709259</v>
      </c>
      <c r="M113" s="30">
        <f t="shared" si="10"/>
        <v>1089</v>
      </c>
      <c r="N113" s="31">
        <f t="shared" si="8"/>
        <v>308401.85830324912</v>
      </c>
    </row>
    <row r="114" spans="1:17" x14ac:dyDescent="0.25">
      <c r="A114" s="18">
        <v>40787</v>
      </c>
      <c r="B114" s="19">
        <v>163</v>
      </c>
      <c r="C114" s="20">
        <v>1309</v>
      </c>
      <c r="D114" s="21">
        <f t="shared" si="6"/>
        <v>9.4003590664272885</v>
      </c>
      <c r="E114" s="20">
        <v>138</v>
      </c>
      <c r="F114" s="22">
        <f t="shared" si="5"/>
        <v>50135866</v>
      </c>
      <c r="G114" s="23">
        <v>307582</v>
      </c>
      <c r="K114" s="27">
        <f t="shared" si="7"/>
        <v>1271</v>
      </c>
      <c r="L114" s="28">
        <f t="shared" si="9"/>
        <v>391845125</v>
      </c>
      <c r="M114" s="30">
        <f t="shared" si="10"/>
        <v>1227</v>
      </c>
      <c r="N114" s="31">
        <f t="shared" si="8"/>
        <v>308296.71518489381</v>
      </c>
    </row>
    <row r="115" spans="1:17" x14ac:dyDescent="0.25">
      <c r="A115" s="18">
        <v>40817</v>
      </c>
      <c r="B115" s="19">
        <v>134</v>
      </c>
      <c r="C115" s="20">
        <v>1428</v>
      </c>
      <c r="D115" s="21">
        <f t="shared" si="6"/>
        <v>10.285714285714285</v>
      </c>
      <c r="E115" s="20">
        <v>133</v>
      </c>
      <c r="F115" s="22">
        <f t="shared" si="5"/>
        <v>40496274</v>
      </c>
      <c r="G115" s="23">
        <v>302211</v>
      </c>
      <c r="H115" s="24">
        <v>270136</v>
      </c>
      <c r="I115" s="25">
        <v>119</v>
      </c>
      <c r="J115" s="26">
        <v>0.98399999999999999</v>
      </c>
      <c r="K115" s="27">
        <f t="shared" si="7"/>
        <v>1405</v>
      </c>
      <c r="L115" s="28">
        <f t="shared" si="9"/>
        <v>432341399</v>
      </c>
      <c r="M115" s="30">
        <f t="shared" si="10"/>
        <v>1360</v>
      </c>
      <c r="N115" s="31">
        <f t="shared" si="8"/>
        <v>307716.29822064057</v>
      </c>
    </row>
    <row r="116" spans="1:17" x14ac:dyDescent="0.25">
      <c r="A116" s="18">
        <v>40848</v>
      </c>
      <c r="B116" s="19">
        <v>141</v>
      </c>
      <c r="C116" s="20">
        <v>1385</v>
      </c>
      <c r="D116" s="21">
        <f t="shared" si="6"/>
        <v>9.9401913875598087</v>
      </c>
      <c r="E116" s="20">
        <v>153</v>
      </c>
      <c r="F116" s="22">
        <f t="shared" si="5"/>
        <v>45458259</v>
      </c>
      <c r="G116" s="23">
        <v>322399</v>
      </c>
      <c r="H116" s="24">
        <v>287577</v>
      </c>
      <c r="I116" s="25">
        <v>131</v>
      </c>
      <c r="J116" s="26">
        <v>0.99399999999999999</v>
      </c>
      <c r="K116" s="27">
        <f t="shared" si="7"/>
        <v>1546</v>
      </c>
      <c r="L116" s="28">
        <f t="shared" si="9"/>
        <v>477799658</v>
      </c>
      <c r="M116" s="30">
        <f t="shared" si="10"/>
        <v>1513</v>
      </c>
      <c r="N116" s="31">
        <f t="shared" si="8"/>
        <v>309055.40620957309</v>
      </c>
    </row>
    <row r="117" spans="1:17" x14ac:dyDescent="0.25">
      <c r="A117" s="18">
        <v>40878</v>
      </c>
      <c r="B117" s="19">
        <v>155</v>
      </c>
      <c r="C117" s="20">
        <v>1338</v>
      </c>
      <c r="D117" s="21">
        <f t="shared" si="6"/>
        <v>9.43915343915344</v>
      </c>
      <c r="E117" s="20">
        <v>119</v>
      </c>
      <c r="F117" s="22">
        <f t="shared" si="5"/>
        <v>46109865</v>
      </c>
      <c r="G117" s="23">
        <v>297483</v>
      </c>
      <c r="H117" s="24">
        <v>281864</v>
      </c>
      <c r="I117" s="25">
        <v>188</v>
      </c>
      <c r="J117" s="26">
        <v>0.98299999999999998</v>
      </c>
      <c r="K117" s="27">
        <f t="shared" si="7"/>
        <v>1701</v>
      </c>
      <c r="L117" s="28">
        <f t="shared" si="9"/>
        <v>523909523</v>
      </c>
      <c r="M117" s="30">
        <f t="shared" si="10"/>
        <v>1632</v>
      </c>
      <c r="N117" s="31">
        <f t="shared" si="8"/>
        <v>308000.89535567316</v>
      </c>
    </row>
    <row r="118" spans="1:17" x14ac:dyDescent="0.25">
      <c r="A118" s="18">
        <v>40909</v>
      </c>
      <c r="B118" s="19">
        <v>85</v>
      </c>
      <c r="C118" s="20">
        <v>1348</v>
      </c>
      <c r="D118" s="21">
        <f t="shared" si="6"/>
        <v>9.5433628318584063</v>
      </c>
      <c r="E118" s="20">
        <v>115</v>
      </c>
      <c r="F118" s="22">
        <f t="shared" si="5"/>
        <v>27267405</v>
      </c>
      <c r="G118" s="23">
        <v>320793</v>
      </c>
      <c r="H118" s="24">
        <v>290041</v>
      </c>
      <c r="I118" s="25">
        <v>182</v>
      </c>
      <c r="J118" s="26">
        <v>0.97699999999999998</v>
      </c>
      <c r="K118" s="27">
        <f t="shared" si="7"/>
        <v>85</v>
      </c>
      <c r="L118" s="28">
        <f t="shared" si="9"/>
        <v>27267405</v>
      </c>
      <c r="M118" s="30">
        <f t="shared" si="10"/>
        <v>115</v>
      </c>
      <c r="N118" s="31">
        <f t="shared" si="8"/>
        <v>320793</v>
      </c>
    </row>
    <row r="119" spans="1:17" x14ac:dyDescent="0.25">
      <c r="A119" s="18">
        <v>40940</v>
      </c>
      <c r="B119" s="19">
        <v>133</v>
      </c>
      <c r="C119" s="20">
        <v>1309</v>
      </c>
      <c r="D119" s="21">
        <f t="shared" si="6"/>
        <v>9.0327774583093738</v>
      </c>
      <c r="E119" s="20">
        <v>231</v>
      </c>
      <c r="F119" s="22">
        <f t="shared" si="5"/>
        <v>42183610</v>
      </c>
      <c r="G119" s="23">
        <v>317170</v>
      </c>
      <c r="H119" s="24">
        <v>271983</v>
      </c>
      <c r="I119" s="25">
        <v>171</v>
      </c>
      <c r="J119" s="26">
        <v>0.97699999999999998</v>
      </c>
      <c r="K119" s="27">
        <f t="shared" si="7"/>
        <v>218</v>
      </c>
      <c r="L119" s="28">
        <f t="shared" si="9"/>
        <v>69451015</v>
      </c>
      <c r="M119" s="30">
        <f t="shared" si="10"/>
        <v>346</v>
      </c>
      <c r="N119" s="31">
        <f t="shared" si="8"/>
        <v>318582.63761467888</v>
      </c>
    </row>
    <row r="120" spans="1:17" x14ac:dyDescent="0.25">
      <c r="A120" s="18">
        <v>40969</v>
      </c>
      <c r="B120" s="19">
        <v>186</v>
      </c>
      <c r="C120" s="20">
        <v>1273</v>
      </c>
      <c r="D120" s="21">
        <f t="shared" si="6"/>
        <v>8.5579831932773107</v>
      </c>
      <c r="E120" s="20">
        <v>250</v>
      </c>
      <c r="F120" s="22">
        <f t="shared" si="5"/>
        <v>58841472</v>
      </c>
      <c r="G120" s="23">
        <v>316352</v>
      </c>
      <c r="H120" s="24">
        <v>282332</v>
      </c>
      <c r="I120" s="25">
        <v>166</v>
      </c>
      <c r="J120" s="26">
        <v>0.997</v>
      </c>
      <c r="K120" s="27">
        <f t="shared" si="7"/>
        <v>404</v>
      </c>
      <c r="L120" s="28">
        <f t="shared" si="9"/>
        <v>128292487</v>
      </c>
      <c r="M120" s="30">
        <f t="shared" si="10"/>
        <v>596</v>
      </c>
      <c r="N120" s="31">
        <f t="shared" si="8"/>
        <v>317555.66089108912</v>
      </c>
    </row>
    <row r="121" spans="1:17" x14ac:dyDescent="0.25">
      <c r="A121" s="18">
        <v>41000</v>
      </c>
      <c r="B121" s="19">
        <v>185</v>
      </c>
      <c r="C121" s="20">
        <v>1214</v>
      </c>
      <c r="D121" s="21">
        <f t="shared" si="6"/>
        <v>7.9563080283997811</v>
      </c>
      <c r="E121" s="20">
        <v>282</v>
      </c>
      <c r="F121" s="22">
        <f t="shared" si="5"/>
        <v>56707310</v>
      </c>
      <c r="G121" s="23">
        <v>306526</v>
      </c>
      <c r="H121" s="24">
        <v>273492</v>
      </c>
      <c r="I121" s="25">
        <v>145</v>
      </c>
      <c r="J121" s="26">
        <v>0.99399999999999999</v>
      </c>
      <c r="K121" s="27">
        <f t="shared" si="7"/>
        <v>589</v>
      </c>
      <c r="L121" s="28">
        <f t="shared" si="9"/>
        <v>184999797</v>
      </c>
      <c r="M121" s="30">
        <f t="shared" si="10"/>
        <v>878</v>
      </c>
      <c r="N121" s="31">
        <f t="shared" si="8"/>
        <v>314091.3361629881</v>
      </c>
    </row>
    <row r="122" spans="1:17" x14ac:dyDescent="0.25">
      <c r="A122" s="18">
        <v>41030</v>
      </c>
      <c r="B122" s="19">
        <v>244</v>
      </c>
      <c r="C122" s="20">
        <v>1187</v>
      </c>
      <c r="D122" s="21">
        <f t="shared" si="6"/>
        <v>7.3918007265179027</v>
      </c>
      <c r="E122" s="20">
        <v>241</v>
      </c>
      <c r="F122" s="22">
        <f t="shared" si="5"/>
        <v>73581372</v>
      </c>
      <c r="G122" s="23">
        <v>301563</v>
      </c>
      <c r="H122" s="24">
        <v>277542</v>
      </c>
      <c r="I122" s="25">
        <v>148</v>
      </c>
      <c r="J122" s="26">
        <v>0.997</v>
      </c>
      <c r="K122" s="27">
        <f t="shared" si="7"/>
        <v>833</v>
      </c>
      <c r="L122" s="28">
        <f t="shared" si="9"/>
        <v>258581169</v>
      </c>
      <c r="M122" s="30">
        <f t="shared" si="10"/>
        <v>1119</v>
      </c>
      <c r="N122" s="31">
        <f t="shared" si="8"/>
        <v>310421.57142857142</v>
      </c>
    </row>
    <row r="123" spans="1:17" x14ac:dyDescent="0.25">
      <c r="A123" s="18">
        <v>41061</v>
      </c>
      <c r="B123" s="19">
        <v>269</v>
      </c>
      <c r="C123" s="20">
        <v>1174</v>
      </c>
      <c r="D123" s="21">
        <f t="shared" si="6"/>
        <v>7.0299401197604787</v>
      </c>
      <c r="E123" s="20">
        <v>232</v>
      </c>
      <c r="F123" s="22">
        <f t="shared" si="5"/>
        <v>82178962</v>
      </c>
      <c r="G123" s="23">
        <v>305498</v>
      </c>
      <c r="H123" s="24">
        <v>275270</v>
      </c>
      <c r="I123" s="25">
        <v>155</v>
      </c>
      <c r="J123" s="26">
        <v>1.0029999999999999</v>
      </c>
      <c r="K123" s="27">
        <f t="shared" si="7"/>
        <v>1102</v>
      </c>
      <c r="L123" s="28">
        <f t="shared" si="9"/>
        <v>340760131</v>
      </c>
      <c r="M123" s="30">
        <f t="shared" si="10"/>
        <v>1351</v>
      </c>
      <c r="N123" s="31">
        <f t="shared" si="8"/>
        <v>309219.71960072598</v>
      </c>
    </row>
    <row r="124" spans="1:17" x14ac:dyDescent="0.25">
      <c r="A124" s="18">
        <v>41091</v>
      </c>
      <c r="B124" s="19">
        <v>194</v>
      </c>
      <c r="C124" s="20">
        <v>1177</v>
      </c>
      <c r="D124" s="21">
        <f t="shared" si="6"/>
        <v>6.9201371876531113</v>
      </c>
      <c r="E124" s="20">
        <v>238</v>
      </c>
      <c r="F124" s="22">
        <f t="shared" si="5"/>
        <v>60484156</v>
      </c>
      <c r="G124" s="23">
        <v>311774</v>
      </c>
      <c r="H124" s="24">
        <v>277949</v>
      </c>
      <c r="I124" s="25">
        <v>141</v>
      </c>
      <c r="J124" s="26">
        <v>1.004</v>
      </c>
      <c r="K124" s="27">
        <f t="shared" si="7"/>
        <v>1296</v>
      </c>
      <c r="L124" s="28">
        <f t="shared" si="9"/>
        <v>401244287</v>
      </c>
      <c r="M124" s="30">
        <f t="shared" si="10"/>
        <v>1589</v>
      </c>
      <c r="N124" s="31">
        <f t="shared" si="8"/>
        <v>309602.07330246916</v>
      </c>
    </row>
    <row r="125" spans="1:17" x14ac:dyDescent="0.25">
      <c r="A125" s="18">
        <v>41122</v>
      </c>
      <c r="B125" s="19">
        <v>245</v>
      </c>
      <c r="C125" s="20">
        <v>1180</v>
      </c>
      <c r="D125" s="21">
        <f t="shared" si="6"/>
        <v>6.6354264292408622</v>
      </c>
      <c r="E125" s="20">
        <v>187</v>
      </c>
      <c r="F125" s="22">
        <f t="shared" si="5"/>
        <v>75371310</v>
      </c>
      <c r="G125" s="23">
        <v>307638</v>
      </c>
      <c r="H125" s="24">
        <v>277883</v>
      </c>
      <c r="I125" s="25">
        <v>126</v>
      </c>
      <c r="J125" s="26">
        <v>1.0069999999999999</v>
      </c>
      <c r="K125" s="27">
        <f t="shared" si="7"/>
        <v>1541</v>
      </c>
      <c r="L125" s="28">
        <f t="shared" si="9"/>
        <v>476615597</v>
      </c>
      <c r="M125" s="30">
        <f t="shared" si="10"/>
        <v>1776</v>
      </c>
      <c r="N125" s="31">
        <f t="shared" si="8"/>
        <v>309289.80986372486</v>
      </c>
    </row>
    <row r="126" spans="1:17" x14ac:dyDescent="0.25">
      <c r="A126" s="18">
        <v>41153</v>
      </c>
      <c r="B126" s="19">
        <v>196</v>
      </c>
      <c r="C126" s="20">
        <v>1170</v>
      </c>
      <c r="D126" s="21">
        <f t="shared" si="6"/>
        <v>6.4790032302722658</v>
      </c>
      <c r="E126" s="20">
        <v>175</v>
      </c>
      <c r="F126" s="22">
        <f>B126*G126</f>
        <v>57941520</v>
      </c>
      <c r="G126" s="23">
        <v>295620</v>
      </c>
      <c r="H126" s="24">
        <v>270018</v>
      </c>
      <c r="I126" s="25">
        <v>128</v>
      </c>
      <c r="J126" s="26">
        <v>1.002</v>
      </c>
      <c r="K126" s="27">
        <f t="shared" si="7"/>
        <v>1737</v>
      </c>
      <c r="L126" s="28">
        <f t="shared" si="9"/>
        <v>534557117</v>
      </c>
      <c r="M126" s="30">
        <f t="shared" si="10"/>
        <v>1951</v>
      </c>
      <c r="N126" s="31">
        <f t="shared" si="8"/>
        <v>307747.33275762812</v>
      </c>
    </row>
    <row r="127" spans="1:17" x14ac:dyDescent="0.25">
      <c r="A127" s="18">
        <v>41183</v>
      </c>
      <c r="B127" s="19">
        <v>197</v>
      </c>
      <c r="C127" s="20">
        <v>1155</v>
      </c>
      <c r="D127" s="21">
        <f t="shared" si="6"/>
        <v>6.2152466367713002</v>
      </c>
      <c r="E127" s="20">
        <v>213</v>
      </c>
      <c r="F127" s="22">
        <f>B127*G127</f>
        <v>64417424</v>
      </c>
      <c r="G127" s="23">
        <v>326992</v>
      </c>
      <c r="H127" s="24">
        <v>303903</v>
      </c>
      <c r="I127" s="25">
        <v>130</v>
      </c>
      <c r="J127" s="26">
        <v>1.01</v>
      </c>
      <c r="K127" s="27">
        <f t="shared" si="7"/>
        <v>1934</v>
      </c>
      <c r="L127" s="28">
        <f t="shared" si="9"/>
        <v>598974541</v>
      </c>
      <c r="M127" s="30">
        <f t="shared" si="10"/>
        <v>2164</v>
      </c>
      <c r="N127" s="31">
        <f t="shared" si="8"/>
        <v>309707.62202688726</v>
      </c>
      <c r="O127" s="28">
        <v>279950</v>
      </c>
      <c r="P127" s="29">
        <f t="array" aca="1" ref="P127" ca="1">SUM(INDIRECT(ADDRESS(ROW()-MONTH($A127)+1,2)):$B127*INDIRECT(ADDRESS(ROW()-MONTH($A127)+1,9)):I127)/$K127</f>
        <v>146.14426059979317</v>
      </c>
      <c r="Q127" s="32">
        <f t="array" aca="1" ref="Q127" ca="1">SUM(INDIRECT(ADDRESS(ROW()-MONTH($A127)+1,2)):$B127*INDIRECT(ADDRESS(ROW()-MONTH($A127)+1,10)):J127)/$K127</f>
        <v>0.99909307135470538</v>
      </c>
    </row>
    <row r="128" spans="1:17" x14ac:dyDescent="0.25">
      <c r="A128" s="18">
        <v>41214</v>
      </c>
      <c r="B128" s="19">
        <v>182</v>
      </c>
      <c r="C128" s="20">
        <v>1183</v>
      </c>
      <c r="D128" s="21">
        <f t="shared" si="6"/>
        <v>6.2509907529722586</v>
      </c>
      <c r="E128" s="20">
        <v>175</v>
      </c>
      <c r="F128" s="22">
        <f>B128*G128</f>
        <v>59263386</v>
      </c>
      <c r="G128" s="23">
        <v>325623</v>
      </c>
      <c r="H128" s="24">
        <v>294191</v>
      </c>
      <c r="I128" s="25">
        <v>133</v>
      </c>
      <c r="J128" s="26">
        <v>1.0029999999999999</v>
      </c>
      <c r="K128" s="27">
        <f t="shared" si="7"/>
        <v>2116</v>
      </c>
      <c r="L128" s="28">
        <f t="shared" si="9"/>
        <v>658237927</v>
      </c>
      <c r="M128" s="30">
        <f t="shared" si="10"/>
        <v>2339</v>
      </c>
      <c r="N128" s="31">
        <f t="shared" si="8"/>
        <v>311076.525047259</v>
      </c>
      <c r="O128" s="28">
        <v>281000</v>
      </c>
      <c r="P128" s="29">
        <f t="array" aca="1" ref="P128" ca="1">SUM(INDIRECT(ADDRESS(ROW()-MONTH($A128)+1,2)):$B128*INDIRECT(ADDRESS(ROW()-MONTH($A128)+1,9)):I128)/$K128</f>
        <v>145.01370510396976</v>
      </c>
      <c r="Q128" s="32">
        <f t="array" aca="1" ref="Q128" ca="1">SUM(INDIRECT(ADDRESS(ROW()-MONTH($A128)+1,2)):$B128*INDIRECT(ADDRESS(ROW()-MONTH($A128)+1,10)):J128)/$K128</f>
        <v>0.99942911153119085</v>
      </c>
    </row>
    <row r="129" spans="1:17" x14ac:dyDescent="0.25">
      <c r="A129" s="18">
        <v>41244</v>
      </c>
      <c r="B129" s="19">
        <v>225</v>
      </c>
      <c r="C129" s="20">
        <v>1128</v>
      </c>
      <c r="D129" s="21">
        <f t="shared" si="6"/>
        <v>5.7821443827424179</v>
      </c>
      <c r="E129" s="20">
        <v>188</v>
      </c>
      <c r="F129" s="22">
        <f>B129*G129</f>
        <v>77442300</v>
      </c>
      <c r="G129" s="23">
        <v>344188</v>
      </c>
      <c r="H129" s="24">
        <v>306950</v>
      </c>
      <c r="I129" s="25">
        <v>100</v>
      </c>
      <c r="J129" s="26">
        <v>1.0089999999999999</v>
      </c>
      <c r="K129" s="27">
        <f t="shared" si="7"/>
        <v>2341</v>
      </c>
      <c r="L129" s="28">
        <f t="shared" si="9"/>
        <v>735680227</v>
      </c>
      <c r="M129" s="30">
        <f t="shared" si="10"/>
        <v>2527</v>
      </c>
      <c r="N129" s="31">
        <f t="shared" si="8"/>
        <v>314258.9607005553</v>
      </c>
      <c r="O129" s="28">
        <v>283500</v>
      </c>
      <c r="P129" s="29">
        <f t="array" aca="1" ref="P129" ca="1">SUM(INDIRECT(ADDRESS(ROW()-MONTH($A129)+1,2)):$B129*INDIRECT(ADDRESS(ROW()-MONTH($A129)+1,9)):I129)/$K129</f>
        <v>140.68731311405384</v>
      </c>
      <c r="Q129" s="32">
        <f t="array" aca="1" ref="Q129" ca="1">SUM(INDIRECT(ADDRESS(ROW()-MONTH($A129)+1,2)):$B129*INDIRECT(ADDRESS(ROW()-MONTH($A129)+1,10)):J129)/$K129</f>
        <v>1.000348996155489</v>
      </c>
    </row>
    <row r="130" spans="1:17" x14ac:dyDescent="0.25">
      <c r="A130" s="18">
        <v>41275</v>
      </c>
      <c r="B130" s="19">
        <v>148</v>
      </c>
      <c r="C130" s="20">
        <v>1161</v>
      </c>
      <c r="D130" s="21">
        <f t="shared" si="6"/>
        <v>5.7953410981697164</v>
      </c>
      <c r="E130" s="20">
        <v>239</v>
      </c>
      <c r="F130" s="22">
        <f t="shared" ref="F130:F175" si="11">B130*G130</f>
        <v>53507032</v>
      </c>
      <c r="G130" s="23">
        <v>361534</v>
      </c>
      <c r="H130" s="24">
        <v>314404</v>
      </c>
      <c r="I130" s="25">
        <v>109</v>
      </c>
      <c r="J130" s="26">
        <v>1.0089999999999999</v>
      </c>
      <c r="K130" s="27">
        <f t="shared" si="7"/>
        <v>148</v>
      </c>
      <c r="L130" s="28">
        <f t="shared" si="9"/>
        <v>53507032</v>
      </c>
      <c r="M130" s="30">
        <f t="shared" si="10"/>
        <v>239</v>
      </c>
      <c r="N130" s="31">
        <f t="shared" si="8"/>
        <v>361534</v>
      </c>
      <c r="O130" s="28">
        <v>314404</v>
      </c>
      <c r="P130" s="29">
        <f t="array" aca="1" ref="P130" ca="1">SUM(INDIRECT(ADDRESS(ROW()-MONTH($A130)+1,2)):$B130*INDIRECT(ADDRESS(ROW()-MONTH($A130)+1,9)):I130)/$K130</f>
        <v>109</v>
      </c>
      <c r="Q130" s="32">
        <f t="array" aca="1" ref="Q130" ca="1">SUM(INDIRECT(ADDRESS(ROW()-MONTH($A130)+1,2)):$B130*INDIRECT(ADDRESS(ROW()-MONTH($A130)+1,10)):J130)/$K130</f>
        <v>1.0089999999999999</v>
      </c>
    </row>
    <row r="131" spans="1:17" x14ac:dyDescent="0.25">
      <c r="A131" s="18">
        <v>41306</v>
      </c>
      <c r="B131" s="19">
        <v>173</v>
      </c>
      <c r="C131" s="20">
        <v>1123</v>
      </c>
      <c r="D131" s="21">
        <f t="shared" si="6"/>
        <v>5.513911620294599</v>
      </c>
      <c r="E131" s="20">
        <v>212</v>
      </c>
      <c r="F131" s="22">
        <f t="shared" si="11"/>
        <v>57614017</v>
      </c>
      <c r="G131" s="23">
        <v>333029</v>
      </c>
      <c r="H131" s="24">
        <v>302500</v>
      </c>
      <c r="I131" s="25">
        <v>129</v>
      </c>
      <c r="J131" s="26">
        <v>1.0049999999999999</v>
      </c>
      <c r="K131" s="27">
        <f t="shared" si="7"/>
        <v>321</v>
      </c>
      <c r="L131" s="28">
        <f t="shared" si="9"/>
        <v>111121049</v>
      </c>
      <c r="M131" s="30">
        <f t="shared" si="10"/>
        <v>451</v>
      </c>
      <c r="N131" s="31">
        <f t="shared" si="8"/>
        <v>346171.49221183802</v>
      </c>
      <c r="O131" s="28">
        <v>309150</v>
      </c>
      <c r="P131" s="29">
        <f t="array" aca="1" ref="P131" ca="1">SUM(INDIRECT(ADDRESS(ROW()-MONTH($A131)+1,2)):$B131*INDIRECT(ADDRESS(ROW()-MONTH($A131)+1,9)):I131)/$K131</f>
        <v>119.77881619937695</v>
      </c>
      <c r="Q131" s="32">
        <f t="array" aca="1" ref="Q131" ca="1">SUM(INDIRECT(ADDRESS(ROW()-MONTH($A131)+1,2)):$B131*INDIRECT(ADDRESS(ROW()-MONTH($A131)+1,10)):J131)/$K131</f>
        <v>1.0068442367601247</v>
      </c>
    </row>
    <row r="132" spans="1:17" x14ac:dyDescent="0.25">
      <c r="A132" s="18">
        <v>41334</v>
      </c>
      <c r="B132" s="19">
        <v>207</v>
      </c>
      <c r="C132" s="20">
        <v>1086</v>
      </c>
      <c r="D132" s="21">
        <f t="shared" si="6"/>
        <v>5.2868154158215015</v>
      </c>
      <c r="E132" s="20">
        <v>263</v>
      </c>
      <c r="F132" s="22">
        <f t="shared" si="11"/>
        <v>69316641</v>
      </c>
      <c r="G132" s="23">
        <v>334863</v>
      </c>
      <c r="H132" s="24">
        <v>309950</v>
      </c>
      <c r="I132" s="25">
        <v>123</v>
      </c>
      <c r="J132" s="26">
        <v>1.016</v>
      </c>
      <c r="K132" s="27">
        <f t="shared" si="7"/>
        <v>528</v>
      </c>
      <c r="L132" s="28">
        <f t="shared" si="9"/>
        <v>180437690</v>
      </c>
      <c r="M132" s="30">
        <f t="shared" si="10"/>
        <v>714</v>
      </c>
      <c r="N132" s="31">
        <f t="shared" si="8"/>
        <v>341738.04924242425</v>
      </c>
      <c r="O132" s="28">
        <v>309750</v>
      </c>
      <c r="P132" s="29">
        <f t="array" aca="1" ref="P132" ca="1">SUM(INDIRECT(ADDRESS(ROW()-MONTH($A132)+1,2)):$B132*INDIRECT(ADDRESS(ROW()-MONTH($A132)+1,9)):I132)/$K132</f>
        <v>121.04166666666667</v>
      </c>
      <c r="Q132" s="32">
        <f t="array" aca="1" ref="Q132" ca="1">SUM(INDIRECT(ADDRESS(ROW()-MONTH($A132)+1,2)):$B132*INDIRECT(ADDRESS(ROW()-MONTH($A132)+1,10)):J132)/$K132</f>
        <v>1.0104337121212121</v>
      </c>
    </row>
    <row r="133" spans="1:17" x14ac:dyDescent="0.25">
      <c r="A133" s="18">
        <v>41365</v>
      </c>
      <c r="B133" s="19">
        <v>218</v>
      </c>
      <c r="C133" s="20">
        <v>1094</v>
      </c>
      <c r="D133" s="21">
        <f t="shared" si="6"/>
        <v>5.2554043234587668</v>
      </c>
      <c r="E133" s="20">
        <v>330</v>
      </c>
      <c r="F133" s="22">
        <f t="shared" si="11"/>
        <v>71834270</v>
      </c>
      <c r="G133" s="23">
        <v>329515</v>
      </c>
      <c r="H133" s="24">
        <v>308225</v>
      </c>
      <c r="I133" s="25">
        <v>137</v>
      </c>
      <c r="J133" s="26">
        <v>1.0149999999999999</v>
      </c>
      <c r="K133" s="27">
        <f t="shared" si="7"/>
        <v>746</v>
      </c>
      <c r="L133" s="28">
        <f t="shared" si="9"/>
        <v>252271960</v>
      </c>
      <c r="M133" s="30">
        <f t="shared" si="10"/>
        <v>1044</v>
      </c>
      <c r="N133" s="31">
        <f t="shared" si="8"/>
        <v>338166.16621983913</v>
      </c>
      <c r="O133" s="28">
        <v>309375</v>
      </c>
      <c r="P133" s="29">
        <f t="array" aca="1" ref="P133" ca="1">SUM(INDIRECT(ADDRESS(ROW()-MONTH($A133)+1,2)):$B133*INDIRECT(ADDRESS(ROW()-MONTH($A133)+1,9)):I133)/$K133</f>
        <v>125.70509383378015</v>
      </c>
      <c r="Q133" s="32">
        <f t="array" aca="1" ref="Q133" ca="1">SUM(INDIRECT(ADDRESS(ROW()-MONTH($A133)+1,2)):$B133*INDIRECT(ADDRESS(ROW()-MONTH($A133)+1,10)):J133)/$K133</f>
        <v>1.0117680965147453</v>
      </c>
    </row>
    <row r="134" spans="1:17" x14ac:dyDescent="0.25">
      <c r="A134" s="18">
        <v>41395</v>
      </c>
      <c r="B134" s="19">
        <v>283</v>
      </c>
      <c r="C134" s="20">
        <v>1033</v>
      </c>
      <c r="D134" s="21">
        <f t="shared" si="6"/>
        <v>4.8860859282617266</v>
      </c>
      <c r="E134" s="20">
        <v>321</v>
      </c>
      <c r="F134" s="22">
        <f t="shared" si="11"/>
        <v>95668716</v>
      </c>
      <c r="G134" s="23">
        <v>338052</v>
      </c>
      <c r="H134" s="24">
        <v>324447</v>
      </c>
      <c r="I134" s="25">
        <v>145</v>
      </c>
      <c r="J134" s="26">
        <v>1.0209999999999999</v>
      </c>
      <c r="K134" s="27">
        <f t="shared" si="7"/>
        <v>1029</v>
      </c>
      <c r="L134" s="28">
        <f t="shared" si="9"/>
        <v>347940676</v>
      </c>
      <c r="M134" s="30">
        <f t="shared" si="10"/>
        <v>1365</v>
      </c>
      <c r="N134" s="31">
        <f t="shared" si="8"/>
        <v>338134.76773566572</v>
      </c>
      <c r="O134" s="28">
        <v>310000</v>
      </c>
      <c r="P134" s="29">
        <f t="array" aca="1" ref="P134" ca="1">SUM(INDIRECT(ADDRESS(ROW()-MONTH($A134)+1,2)):$B134*INDIRECT(ADDRESS(ROW()-MONTH($A134)+1,9)):I134)/$K134</f>
        <v>131.01166180758017</v>
      </c>
      <c r="Q134" s="32">
        <f t="array" aca="1" ref="Q134" ca="1">SUM(INDIRECT(ADDRESS(ROW()-MONTH($A134)+1,2)):$B134*INDIRECT(ADDRESS(ROW()-MONTH($A134)+1,10)):J134)/$K134</f>
        <v>1.014307094266278</v>
      </c>
    </row>
    <row r="135" spans="1:17" x14ac:dyDescent="0.25">
      <c r="A135" s="18">
        <v>41426</v>
      </c>
      <c r="B135" s="19">
        <v>243</v>
      </c>
      <c r="C135" s="20">
        <v>1044</v>
      </c>
      <c r="D135" s="21">
        <f t="shared" si="6"/>
        <v>4.989247311827957</v>
      </c>
      <c r="E135" s="20">
        <v>253</v>
      </c>
      <c r="F135" s="22">
        <f t="shared" si="11"/>
        <v>81511191</v>
      </c>
      <c r="G135" s="23">
        <v>335437</v>
      </c>
      <c r="H135" s="24">
        <v>311330</v>
      </c>
      <c r="I135" s="25">
        <v>148</v>
      </c>
      <c r="J135" s="26">
        <v>1.016</v>
      </c>
      <c r="K135" s="27">
        <f t="shared" si="7"/>
        <v>1272</v>
      </c>
      <c r="L135" s="28">
        <f t="shared" si="9"/>
        <v>429451867</v>
      </c>
      <c r="M135" s="30">
        <f t="shared" si="10"/>
        <v>1618</v>
      </c>
      <c r="N135" s="31">
        <f t="shared" si="8"/>
        <v>337619.39229559747</v>
      </c>
      <c r="O135" s="28">
        <v>310000</v>
      </c>
      <c r="P135" s="29">
        <f t="array" aca="1" ref="P135" ca="1">SUM(INDIRECT(ADDRESS(ROW()-MONTH($A135)+1,2)):$B135*INDIRECT(ADDRESS(ROW()-MONTH($A135)+1,9)):I135)/$K135</f>
        <v>134.2570754716981</v>
      </c>
      <c r="Q135" s="32">
        <f t="array" aca="1" ref="Q135" ca="1">SUM(INDIRECT(ADDRESS(ROW()-MONTH($A135)+1,2)):$B135*INDIRECT(ADDRESS(ROW()-MONTH($A135)+1,10)):J135)/$K135</f>
        <v>1.0146305031446541</v>
      </c>
    </row>
    <row r="136" spans="1:17" x14ac:dyDescent="0.25">
      <c r="A136" s="18">
        <v>41456</v>
      </c>
      <c r="B136" s="19">
        <v>288</v>
      </c>
      <c r="C136" s="20">
        <v>1056</v>
      </c>
      <c r="D136" s="21">
        <f t="shared" si="6"/>
        <v>4.864491362763915</v>
      </c>
      <c r="E136" s="20">
        <v>232</v>
      </c>
      <c r="F136" s="22">
        <f t="shared" si="11"/>
        <v>98859744</v>
      </c>
      <c r="G136" s="23">
        <v>343263</v>
      </c>
      <c r="H136" s="24">
        <v>315750</v>
      </c>
      <c r="I136" s="25">
        <v>107</v>
      </c>
      <c r="J136" s="26">
        <v>1.018</v>
      </c>
      <c r="K136" s="27">
        <f t="shared" si="7"/>
        <v>1560</v>
      </c>
      <c r="L136" s="28">
        <f t="shared" si="9"/>
        <v>528311611</v>
      </c>
      <c r="M136" s="30">
        <f t="shared" si="10"/>
        <v>1850</v>
      </c>
      <c r="N136" s="31">
        <f t="shared" si="8"/>
        <v>338661.2891025641</v>
      </c>
      <c r="O136" s="28">
        <v>310748</v>
      </c>
      <c r="P136" s="29">
        <f t="array" aca="1" ref="P136" ca="1">SUM(INDIRECT(ADDRESS(ROW()-MONTH($A136)+1,2)):$B136*INDIRECT(ADDRESS(ROW()-MONTH($A136)+1,9)):I136)/$K136</f>
        <v>129.22499999999999</v>
      </c>
      <c r="Q136" s="32">
        <f t="array" aca="1" ref="Q136" ca="1">SUM(INDIRECT(ADDRESS(ROW()-MONTH($A136)+1,2)):$B136*INDIRECT(ADDRESS(ROW()-MONTH($A136)+1,10)):J136)/$K136</f>
        <v>1.015252564102564</v>
      </c>
    </row>
    <row r="137" spans="1:17" x14ac:dyDescent="0.25">
      <c r="A137" s="18">
        <v>41487</v>
      </c>
      <c r="B137" s="19">
        <v>241</v>
      </c>
      <c r="C137" s="20">
        <v>1132</v>
      </c>
      <c r="D137" s="21">
        <f t="shared" si="6"/>
        <v>5.2226066897347172</v>
      </c>
      <c r="E137" s="20">
        <v>193</v>
      </c>
      <c r="F137" s="22">
        <f t="shared" si="11"/>
        <v>83704843</v>
      </c>
      <c r="G137" s="23">
        <v>347323</v>
      </c>
      <c r="H137" s="24">
        <v>308450</v>
      </c>
      <c r="I137" s="25">
        <v>120</v>
      </c>
      <c r="J137" s="26">
        <v>1.0229999999999999</v>
      </c>
      <c r="K137" s="27">
        <f t="shared" si="7"/>
        <v>1801</v>
      </c>
      <c r="L137" s="28">
        <f t="shared" si="9"/>
        <v>612016454</v>
      </c>
      <c r="M137" s="30">
        <f t="shared" si="10"/>
        <v>2043</v>
      </c>
      <c r="N137" s="31">
        <f t="shared" si="8"/>
        <v>339820.35202665185</v>
      </c>
      <c r="O137" s="28">
        <v>310000</v>
      </c>
      <c r="P137" s="29">
        <f t="array" aca="1" ref="P137" ca="1">SUM(INDIRECT(ADDRESS(ROW()-MONTH($A137)+1,2)):$B137*INDIRECT(ADDRESS(ROW()-MONTH($A137)+1,9)):I137)/$K137</f>
        <v>127.99056079955581</v>
      </c>
      <c r="Q137" s="32">
        <f t="array" aca="1" ref="Q137" ca="1">SUM(INDIRECT(ADDRESS(ROW()-MONTH($A137)+1,2)):$B137*INDIRECT(ADDRESS(ROW()-MONTH($A137)+1,10)):J137)/$K137</f>
        <v>1.0162892837312603</v>
      </c>
    </row>
    <row r="138" spans="1:17" x14ac:dyDescent="0.25">
      <c r="A138" s="18">
        <v>41518</v>
      </c>
      <c r="B138" s="19">
        <v>196</v>
      </c>
      <c r="C138" s="20">
        <v>1195</v>
      </c>
      <c r="D138" s="21">
        <f t="shared" si="6"/>
        <v>5.513264129181084</v>
      </c>
      <c r="E138" s="20">
        <v>169</v>
      </c>
      <c r="F138" s="22">
        <f t="shared" si="11"/>
        <v>65068276</v>
      </c>
      <c r="G138" s="23">
        <v>331981</v>
      </c>
      <c r="H138" s="24">
        <v>299450</v>
      </c>
      <c r="I138" s="25">
        <v>88</v>
      </c>
      <c r="J138" s="26">
        <v>1.0229999999999999</v>
      </c>
      <c r="K138" s="27">
        <f t="shared" si="7"/>
        <v>1997</v>
      </c>
      <c r="L138" s="28">
        <f t="shared" si="9"/>
        <v>677084730</v>
      </c>
      <c r="M138" s="30">
        <f t="shared" si="10"/>
        <v>2212</v>
      </c>
      <c r="N138" s="31">
        <f t="shared" si="8"/>
        <v>339050.94141211821</v>
      </c>
      <c r="O138" s="28">
        <v>309950</v>
      </c>
      <c r="P138" s="29">
        <f t="array" aca="1" ref="P138" ca="1">SUM(INDIRECT(ADDRESS(ROW()-MONTH($A138)+1,2)):$B138*INDIRECT(ADDRESS(ROW()-MONTH($A138)+1,9)):I138)/$K138</f>
        <v>124.06559839759639</v>
      </c>
      <c r="Q138" s="32">
        <f t="array" aca="1" ref="Q138" ca="1">SUM(INDIRECT(ADDRESS(ROW()-MONTH($A138)+1,2)):$B138*INDIRECT(ADDRESS(ROW()-MONTH($A138)+1,10)):J138)/$K138</f>
        <v>1.0169479218828241</v>
      </c>
    </row>
    <row r="139" spans="1:17" x14ac:dyDescent="0.25">
      <c r="A139" s="18">
        <v>41548</v>
      </c>
      <c r="B139" s="19">
        <v>238</v>
      </c>
      <c r="C139" s="20">
        <v>1267</v>
      </c>
      <c r="D139" s="21">
        <f t="shared" si="6"/>
        <v>5.7547312641937927</v>
      </c>
      <c r="E139" s="20">
        <v>188</v>
      </c>
      <c r="F139" s="22">
        <f t="shared" si="11"/>
        <v>84946008</v>
      </c>
      <c r="G139" s="23">
        <v>356916</v>
      </c>
      <c r="H139" s="24">
        <v>311987</v>
      </c>
      <c r="I139" s="25">
        <v>84</v>
      </c>
      <c r="J139" s="26">
        <v>1.0209999999999999</v>
      </c>
      <c r="K139" s="27">
        <f t="shared" si="7"/>
        <v>2235</v>
      </c>
      <c r="L139" s="28">
        <f t="shared" si="9"/>
        <v>762030738</v>
      </c>
      <c r="M139" s="30">
        <f t="shared" si="10"/>
        <v>2400</v>
      </c>
      <c r="N139" s="31">
        <f t="shared" si="8"/>
        <v>340953.35033557046</v>
      </c>
      <c r="O139" s="28">
        <v>310000</v>
      </c>
      <c r="P139" s="29">
        <f t="array" aca="1" ref="P139" ca="1">SUM(INDIRECT(ADDRESS(ROW()-MONTH($A139)+1,2)):$B139*INDIRECT(ADDRESS(ROW()-MONTH($A139)+1,9)):I139)/$K139</f>
        <v>119.79910514541388</v>
      </c>
      <c r="Q139" s="32">
        <f t="array" aca="1" ref="Q139" ca="1">SUM(INDIRECT(ADDRESS(ROW()-MONTH($A139)+1,2)):$B139*INDIRECT(ADDRESS(ROW()-MONTH($A139)+1,10)):J139)/$K139</f>
        <v>1.0173794183445188</v>
      </c>
    </row>
    <row r="140" spans="1:17" x14ac:dyDescent="0.25">
      <c r="A140" s="18">
        <v>41579</v>
      </c>
      <c r="B140" s="19">
        <v>210</v>
      </c>
      <c r="C140" s="20">
        <v>1315</v>
      </c>
      <c r="D140" s="21">
        <f t="shared" si="6"/>
        <v>5.9101123595505616</v>
      </c>
      <c r="E140" s="20">
        <v>150</v>
      </c>
      <c r="F140" s="22">
        <f t="shared" si="11"/>
        <v>74620350</v>
      </c>
      <c r="G140" s="23">
        <v>355335</v>
      </c>
      <c r="H140" s="24">
        <v>314925</v>
      </c>
      <c r="I140" s="25">
        <v>79</v>
      </c>
      <c r="J140" s="26">
        <v>1.0169999999999999</v>
      </c>
      <c r="K140" s="27">
        <f t="shared" si="7"/>
        <v>2445</v>
      </c>
      <c r="L140" s="28">
        <f t="shared" si="9"/>
        <v>836651088</v>
      </c>
      <c r="M140" s="30">
        <f t="shared" si="10"/>
        <v>2550</v>
      </c>
      <c r="N140" s="31">
        <f t="shared" si="8"/>
        <v>342188.58404907974</v>
      </c>
      <c r="O140" s="28">
        <v>310264</v>
      </c>
      <c r="P140" s="29">
        <f t="array" aca="1" ref="P140" ca="1">SUM(INDIRECT(ADDRESS(ROW()-MONTH($A140)+1,2)):$B140*INDIRECT(ADDRESS(ROW()-MONTH($A140)+1,9)):I140)/$K140</f>
        <v>116.29488752556237</v>
      </c>
      <c r="Q140" s="32">
        <f t="array" aca="1" ref="Q140" ca="1">SUM(INDIRECT(ADDRESS(ROW()-MONTH($A140)+1,2)):$B140*INDIRECT(ADDRESS(ROW()-MONTH($A140)+1,10)):J140)/$K140</f>
        <v>1.0173468302658486</v>
      </c>
    </row>
    <row r="141" spans="1:17" x14ac:dyDescent="0.25">
      <c r="A141" s="18">
        <v>41609</v>
      </c>
      <c r="B141" s="19">
        <v>217</v>
      </c>
      <c r="C141" s="20">
        <v>1346</v>
      </c>
      <c r="D141" s="21">
        <f t="shared" si="6"/>
        <v>6.0676183320811417</v>
      </c>
      <c r="E141" s="20">
        <v>158</v>
      </c>
      <c r="F141" s="22">
        <f t="shared" si="11"/>
        <v>77122668</v>
      </c>
      <c r="G141" s="23">
        <v>355404</v>
      </c>
      <c r="H141" s="24">
        <v>319205</v>
      </c>
      <c r="I141" s="25">
        <v>99</v>
      </c>
      <c r="J141" s="26">
        <v>1.0189999999999999</v>
      </c>
      <c r="K141" s="27">
        <f t="shared" si="7"/>
        <v>2662</v>
      </c>
      <c r="L141" s="28">
        <f t="shared" si="9"/>
        <v>913773756</v>
      </c>
      <c r="M141" s="30">
        <f t="shared" si="10"/>
        <v>2708</v>
      </c>
      <c r="N141" s="31">
        <f t="shared" si="8"/>
        <v>343265.87377911346</v>
      </c>
      <c r="O141" s="28">
        <v>310967</v>
      </c>
      <c r="P141" s="29">
        <f t="array" aca="1" ref="P141" ca="1">SUM(INDIRECT(ADDRESS(ROW()-MONTH($A141)+1,2)):$B141*INDIRECT(ADDRESS(ROW()-MONTH($A141)+1,9)):I141)/$K141</f>
        <v>114.88504883546206</v>
      </c>
      <c r="Q141" s="32">
        <f t="array" aca="1" ref="Q141" ca="1">SUM(INDIRECT(ADDRESS(ROW()-MONTH($A141)+1,2)):$B141*INDIRECT(ADDRESS(ROW()-MONTH($A141)+1,10)):J141)/$K141</f>
        <v>1.0174815927873779</v>
      </c>
    </row>
    <row r="142" spans="1:17" x14ac:dyDescent="0.25">
      <c r="A142" s="18">
        <v>41640</v>
      </c>
      <c r="B142" s="19">
        <v>160</v>
      </c>
      <c r="C142" s="20">
        <v>1399</v>
      </c>
      <c r="D142" s="21">
        <f t="shared" si="6"/>
        <v>6.2782348541510844</v>
      </c>
      <c r="E142" s="20">
        <v>204</v>
      </c>
      <c r="F142" s="22">
        <f t="shared" si="11"/>
        <v>56360960</v>
      </c>
      <c r="G142" s="23">
        <v>352256</v>
      </c>
      <c r="H142" s="24">
        <v>320776</v>
      </c>
      <c r="I142" s="25">
        <v>103</v>
      </c>
      <c r="J142" s="26">
        <v>1.0269999999999999</v>
      </c>
      <c r="K142" s="27">
        <f t="shared" si="7"/>
        <v>160</v>
      </c>
      <c r="L142" s="28">
        <f t="shared" si="9"/>
        <v>56360960</v>
      </c>
      <c r="M142" s="30">
        <f t="shared" si="10"/>
        <v>204</v>
      </c>
      <c r="N142" s="31">
        <f t="shared" si="8"/>
        <v>352256</v>
      </c>
      <c r="O142" s="28">
        <v>320776</v>
      </c>
      <c r="P142" s="29">
        <f t="array" aca="1" ref="P142" ca="1">SUM(INDIRECT(ADDRESS(ROW()-MONTH($A142)+1,2)):$B142*INDIRECT(ADDRESS(ROW()-MONTH($A142)+1,9)):I142)/$K142</f>
        <v>103</v>
      </c>
      <c r="Q142" s="32">
        <f t="array" aca="1" ref="Q142" ca="1">SUM(INDIRECT(ADDRESS(ROW()-MONTH($A142)+1,2)):$B142*INDIRECT(ADDRESS(ROW()-MONTH($A142)+1,10)):J142)/$K142</f>
        <v>1.0269999999999999</v>
      </c>
    </row>
    <row r="143" spans="1:17" x14ac:dyDescent="0.25">
      <c r="A143" s="18">
        <v>41671</v>
      </c>
      <c r="B143" s="19">
        <v>148</v>
      </c>
      <c r="C143" s="20">
        <v>1415</v>
      </c>
      <c r="D143" s="21">
        <f t="shared" si="6"/>
        <v>6.4099660249150618</v>
      </c>
      <c r="E143" s="20">
        <v>197</v>
      </c>
      <c r="F143" s="22">
        <f t="shared" si="11"/>
        <v>50618960</v>
      </c>
      <c r="G143" s="23">
        <v>342020</v>
      </c>
      <c r="H143" s="24">
        <v>317567</v>
      </c>
      <c r="I143" s="25">
        <v>114</v>
      </c>
      <c r="J143" s="26">
        <v>1.012</v>
      </c>
      <c r="K143" s="27">
        <f t="shared" si="7"/>
        <v>308</v>
      </c>
      <c r="L143" s="28">
        <f>IF(MONTH(A143)=1,F143,F143+L142)</f>
        <v>106979920</v>
      </c>
      <c r="M143" s="30">
        <f t="shared" si="10"/>
        <v>401</v>
      </c>
      <c r="N143" s="31">
        <f t="shared" si="8"/>
        <v>347337.40259740257</v>
      </c>
      <c r="O143" s="28">
        <v>320125</v>
      </c>
      <c r="P143" s="29">
        <f t="array" aca="1" ref="P143" ca="1">SUM(INDIRECT(ADDRESS(ROW()-MONTH($A143)+1,2)):$B143*INDIRECT(ADDRESS(ROW()-MONTH($A143)+1,9)):I143)/$K143</f>
        <v>108.28571428571429</v>
      </c>
      <c r="Q143" s="32">
        <f t="array" aca="1" ref="Q143" ca="1">SUM(INDIRECT(ADDRESS(ROW()-MONTH($A143)+1,2)):$B143*INDIRECT(ADDRESS(ROW()-MONTH($A143)+1,10)):J143)/$K143</f>
        <v>1.0197922077922077</v>
      </c>
    </row>
    <row r="144" spans="1:17" x14ac:dyDescent="0.25">
      <c r="A144" s="18">
        <v>41699</v>
      </c>
      <c r="B144" s="19">
        <v>202</v>
      </c>
      <c r="C144" s="20">
        <v>1384</v>
      </c>
      <c r="D144" s="21">
        <f t="shared" si="6"/>
        <v>6.281391830559758</v>
      </c>
      <c r="E144" s="20">
        <v>303</v>
      </c>
      <c r="F144" s="22">
        <f t="shared" si="11"/>
        <v>68555972</v>
      </c>
      <c r="G144" s="23">
        <v>339386</v>
      </c>
      <c r="H144" s="24">
        <v>316200</v>
      </c>
      <c r="I144" s="25">
        <v>116</v>
      </c>
      <c r="J144" s="26">
        <v>1.0189999999999999</v>
      </c>
      <c r="K144" s="27">
        <f t="shared" si="7"/>
        <v>510</v>
      </c>
      <c r="L144" s="28">
        <f t="shared" si="9"/>
        <v>175535892</v>
      </c>
      <c r="M144" s="30">
        <f t="shared" si="10"/>
        <v>704</v>
      </c>
      <c r="N144" s="31">
        <f t="shared" si="8"/>
        <v>344188.02352941176</v>
      </c>
      <c r="O144" s="28">
        <v>319774</v>
      </c>
      <c r="P144" s="29">
        <f t="array" aca="1" ref="P144" ca="1">SUM(INDIRECT(ADDRESS(ROW()-MONTH($A144)+1,2)):$B144*INDIRECT(ADDRESS(ROW()-MONTH($A144)+1,9)):I144)/$K144</f>
        <v>111.34117647058824</v>
      </c>
      <c r="Q144" s="32">
        <f t="array" aca="1" ref="Q144" ca="1">SUM(INDIRECT(ADDRESS(ROW()-MONTH($A144)+1,2)):$B144*INDIRECT(ADDRESS(ROW()-MONTH($A144)+1,10)):J144)/$K144</f>
        <v>1.0194784313725489</v>
      </c>
    </row>
    <row r="145" spans="1:17" x14ac:dyDescent="0.25">
      <c r="A145" s="18">
        <v>41730</v>
      </c>
      <c r="B145" s="19">
        <v>225</v>
      </c>
      <c r="C145" s="20">
        <v>1422</v>
      </c>
      <c r="D145" s="21">
        <f t="shared" si="6"/>
        <v>6.4368162957374579</v>
      </c>
      <c r="E145" s="20">
        <v>307</v>
      </c>
      <c r="F145" s="22">
        <f t="shared" si="11"/>
        <v>77598450</v>
      </c>
      <c r="G145" s="23">
        <v>344882</v>
      </c>
      <c r="H145" s="24">
        <v>312188</v>
      </c>
      <c r="I145" s="25">
        <v>141</v>
      </c>
      <c r="J145" s="26">
        <v>1.0169999999999999</v>
      </c>
      <c r="K145" s="27">
        <f t="shared" si="7"/>
        <v>735</v>
      </c>
      <c r="L145" s="28">
        <f>IF(MONTH(A145)=1,F145,F145+L144)</f>
        <v>253134342</v>
      </c>
      <c r="M145" s="30">
        <f t="shared" si="10"/>
        <v>1011</v>
      </c>
      <c r="N145" s="31">
        <f t="shared" si="8"/>
        <v>344400.46530612244</v>
      </c>
      <c r="O145" s="28">
        <v>316500</v>
      </c>
      <c r="P145" s="29">
        <f t="array" aca="1" ref="P145" ca="1">SUM(INDIRECT(ADDRESS(ROW()-MONTH($A145)+1,2)):$B145*INDIRECT(ADDRESS(ROW()-MONTH($A145)+1,9)):I145)/$K145</f>
        <v>120.42040816326531</v>
      </c>
      <c r="Q145" s="32">
        <f t="array" aca="1" ref="Q145" ca="1">SUM(INDIRECT(ADDRESS(ROW()-MONTH($A145)+1,2)):$B145*INDIRECT(ADDRESS(ROW()-MONTH($A145)+1,10)):J145)/$K145</f>
        <v>1.0187197278911564</v>
      </c>
    </row>
    <row r="146" spans="1:17" x14ac:dyDescent="0.25">
      <c r="A146" s="18">
        <v>41760</v>
      </c>
      <c r="B146" s="19">
        <v>277</v>
      </c>
      <c r="C146" s="20">
        <v>1410</v>
      </c>
      <c r="D146" s="21">
        <f t="shared" si="6"/>
        <v>6.3969754253308135</v>
      </c>
      <c r="E146" s="20">
        <v>265</v>
      </c>
      <c r="F146" s="22">
        <f t="shared" si="11"/>
        <v>100804455</v>
      </c>
      <c r="G146" s="23">
        <v>363915</v>
      </c>
      <c r="H146" s="24">
        <v>315993</v>
      </c>
      <c r="I146" s="25">
        <v>142</v>
      </c>
      <c r="J146" s="26">
        <v>1.014</v>
      </c>
      <c r="K146" s="27">
        <f t="shared" si="7"/>
        <v>1012</v>
      </c>
      <c r="L146" s="28">
        <f>IF(MONTH(A146)=1,F146,F146+L145)</f>
        <v>353938797</v>
      </c>
      <c r="M146" s="30">
        <f t="shared" si="10"/>
        <v>1276</v>
      </c>
      <c r="N146" s="31">
        <f t="shared" si="8"/>
        <v>349741.89426877472</v>
      </c>
      <c r="O146" s="28">
        <v>316183</v>
      </c>
      <c r="P146" s="29">
        <f t="array" aca="1" ref="P146" ca="1">SUM(INDIRECT(ADDRESS(ROW()-MONTH($A146)+1,2)):$B146*INDIRECT(ADDRESS(ROW()-MONTH($A146)+1,9)):I146)/$K146</f>
        <v>126.32707509881423</v>
      </c>
      <c r="Q146" s="32">
        <f t="array" aca="1" ref="Q146" ca="1">SUM(INDIRECT(ADDRESS(ROW()-MONTH($A146)+1,2)):$B146*INDIRECT(ADDRESS(ROW()-MONTH($A146)+1,10)):J146)/$K146</f>
        <v>1.0174278656126481</v>
      </c>
    </row>
    <row r="147" spans="1:17" x14ac:dyDescent="0.25">
      <c r="A147" s="18">
        <v>41791</v>
      </c>
      <c r="B147" s="19">
        <v>276</v>
      </c>
      <c r="C147" s="20">
        <v>1411</v>
      </c>
      <c r="D147" s="21">
        <f t="shared" si="6"/>
        <v>6.3226288274831965</v>
      </c>
      <c r="E147" s="20">
        <v>281</v>
      </c>
      <c r="F147" s="22">
        <f t="shared" si="11"/>
        <v>100232160</v>
      </c>
      <c r="G147" s="23">
        <v>363160</v>
      </c>
      <c r="H147" s="24">
        <v>334653</v>
      </c>
      <c r="I147" s="25">
        <v>155</v>
      </c>
      <c r="J147" s="26">
        <v>1.0209999999999999</v>
      </c>
      <c r="K147" s="27">
        <f t="shared" si="7"/>
        <v>1288</v>
      </c>
      <c r="L147" s="28">
        <f t="shared" si="9"/>
        <v>454170957</v>
      </c>
      <c r="M147" s="30">
        <f t="shared" si="10"/>
        <v>1557</v>
      </c>
      <c r="N147" s="31">
        <f t="shared" si="8"/>
        <v>352617.20263975154</v>
      </c>
      <c r="O147" s="28">
        <v>319981</v>
      </c>
      <c r="P147" s="29">
        <f t="array" aca="1" ref="P147" ca="1">SUM(INDIRECT(ADDRESS(ROW()-MONTH($A147)+1,2)):$B147*INDIRECT(ADDRESS(ROW()-MONTH($A147)+1,9)):I147)/$K147</f>
        <v>132.47127329192546</v>
      </c>
      <c r="Q147" s="32">
        <f t="array" aca="1" ref="Q147" ca="1">SUM(INDIRECT(ADDRESS(ROW()-MONTH($A147)+1,2)):$B147*INDIRECT(ADDRESS(ROW()-MONTH($A147)+1,10)):J147)/$K147</f>
        <v>1.0181933229813664</v>
      </c>
    </row>
    <row r="148" spans="1:17" x14ac:dyDescent="0.25">
      <c r="A148" s="18">
        <v>41821</v>
      </c>
      <c r="B148" s="19">
        <v>281</v>
      </c>
      <c r="C148" s="20">
        <v>1430</v>
      </c>
      <c r="D148" s="21">
        <f t="shared" si="6"/>
        <v>6.424560089853987</v>
      </c>
      <c r="E148" s="20">
        <v>257</v>
      </c>
      <c r="F148" s="22">
        <f t="shared" si="11"/>
        <v>101826813</v>
      </c>
      <c r="G148" s="23">
        <v>362373</v>
      </c>
      <c r="H148" s="24">
        <v>329900</v>
      </c>
      <c r="I148" s="25">
        <v>145</v>
      </c>
      <c r="J148" s="26">
        <v>1.016</v>
      </c>
      <c r="K148" s="27">
        <f t="shared" si="7"/>
        <v>1569</v>
      </c>
      <c r="L148" s="28">
        <f t="shared" si="9"/>
        <v>555997770</v>
      </c>
      <c r="M148" s="30">
        <f t="shared" si="10"/>
        <v>1814</v>
      </c>
      <c r="N148" s="31">
        <f t="shared" si="8"/>
        <v>354364.41682600381</v>
      </c>
      <c r="O148" s="28">
        <v>321315</v>
      </c>
      <c r="P148" s="29">
        <f t="array" aca="1" ref="P148" ca="1">SUM(INDIRECT(ADDRESS(ROW()-MONTH($A148)+1,2)):$B148*INDIRECT(ADDRESS(ROW()-MONTH($A148)+1,9)):I148)/$K148</f>
        <v>134.71510516252391</v>
      </c>
      <c r="Q148" s="32">
        <f t="array" aca="1" ref="Q148" ca="1">SUM(INDIRECT(ADDRESS(ROW()-MONTH($A148)+1,2)):$B148*INDIRECT(ADDRESS(ROW()-MONTH($A148)+1,10)):J148)/$K148</f>
        <v>1.0178005098789038</v>
      </c>
    </row>
    <row r="149" spans="1:17" x14ac:dyDescent="0.25">
      <c r="A149" s="18">
        <v>41852</v>
      </c>
      <c r="B149" s="19">
        <v>268</v>
      </c>
      <c r="C149" s="20">
        <v>1489</v>
      </c>
      <c r="D149" s="21">
        <f t="shared" si="6"/>
        <v>6.6226834692364713</v>
      </c>
      <c r="E149" s="20">
        <v>205</v>
      </c>
      <c r="F149" s="22">
        <f t="shared" si="11"/>
        <v>94480452</v>
      </c>
      <c r="G149" s="23">
        <v>352539</v>
      </c>
      <c r="H149" s="24">
        <v>324600</v>
      </c>
      <c r="I149" s="25">
        <v>114</v>
      </c>
      <c r="J149" s="26">
        <v>1.0129999999999999</v>
      </c>
      <c r="K149" s="27">
        <f t="shared" si="7"/>
        <v>1837</v>
      </c>
      <c r="L149" s="28">
        <f>IF(MONTH(A149)=1,F149,F149+L148)</f>
        <v>650478222</v>
      </c>
      <c r="M149" s="30">
        <f t="shared" si="10"/>
        <v>2019</v>
      </c>
      <c r="N149" s="31">
        <f t="shared" si="8"/>
        <v>354098.10669569951</v>
      </c>
      <c r="O149" s="28">
        <v>321450</v>
      </c>
      <c r="P149" s="29">
        <f t="array" aca="1" ref="P149" ca="1">SUM(INDIRECT(ADDRESS(ROW()-MONTH($A149)+1,2)):$B149*INDIRECT(ADDRESS(ROW()-MONTH($A149)+1,9)):I149)/$K149</f>
        <v>131.69297768100162</v>
      </c>
      <c r="Q149" s="32">
        <f t="array" aca="1" ref="Q149" ca="1">SUM(INDIRECT(ADDRESS(ROW()-MONTH($A149)+1,2)):$B149*INDIRECT(ADDRESS(ROW()-MONTH($A149)+1,10)):J149)/$K149</f>
        <v>1.0171001633097441</v>
      </c>
    </row>
    <row r="150" spans="1:17" x14ac:dyDescent="0.25">
      <c r="A150" s="18">
        <v>41883</v>
      </c>
      <c r="B150" s="19">
        <v>215</v>
      </c>
      <c r="C150" s="20">
        <v>1558</v>
      </c>
      <c r="D150" s="21">
        <f t="shared" ref="D150:D180" si="12">C150/AVERAGE(B139:B150)</f>
        <v>6.8811188811188817</v>
      </c>
      <c r="E150" s="20">
        <v>203</v>
      </c>
      <c r="F150" s="22">
        <f t="shared" si="11"/>
        <v>79267920</v>
      </c>
      <c r="G150" s="23">
        <v>368688</v>
      </c>
      <c r="H150" s="24">
        <v>331825</v>
      </c>
      <c r="I150" s="25">
        <v>117</v>
      </c>
      <c r="J150" s="26">
        <v>1.0189999999999999</v>
      </c>
      <c r="K150" s="27">
        <f t="shared" ref="K150:K213" si="13">IF(MONTH(A150)=1,B150,+K149+B150)</f>
        <v>2052</v>
      </c>
      <c r="L150" s="28">
        <f t="shared" si="9"/>
        <v>729746142</v>
      </c>
      <c r="M150" s="30">
        <f t="shared" si="10"/>
        <v>2222</v>
      </c>
      <c r="N150" s="31">
        <f t="shared" ref="N150:N213" si="14">L150/K150</f>
        <v>355626.77485380118</v>
      </c>
      <c r="O150" s="28">
        <v>322550</v>
      </c>
      <c r="P150" s="29">
        <f t="array" aca="1" ref="P150" ca="1">SUM(INDIRECT(ADDRESS(ROW()-MONTH($A150)+1,2)):$B150*INDIRECT(ADDRESS(ROW()-MONTH($A150)+1,9)):I150)/$K150</f>
        <v>130.15350877192984</v>
      </c>
      <c r="Q150" s="32">
        <f t="array" aca="1" ref="Q150" ca="1">SUM(INDIRECT(ADDRESS(ROW()-MONTH($A150)+1,2)):$B150*INDIRECT(ADDRESS(ROW()-MONTH($A150)+1,10)):J150)/$K150</f>
        <v>1.0172992202729045</v>
      </c>
    </row>
    <row r="151" spans="1:17" x14ac:dyDescent="0.25">
      <c r="A151" s="18">
        <v>41913</v>
      </c>
      <c r="B151" s="19">
        <v>258</v>
      </c>
      <c r="C151" s="20">
        <v>1608</v>
      </c>
      <c r="D151" s="21">
        <f t="shared" si="12"/>
        <v>7.0500548045305074</v>
      </c>
      <c r="E151" s="20">
        <v>192</v>
      </c>
      <c r="F151" s="22">
        <f t="shared" si="11"/>
        <v>93290478</v>
      </c>
      <c r="G151" s="23">
        <v>361591</v>
      </c>
      <c r="H151" s="24">
        <v>334846</v>
      </c>
      <c r="I151" s="25">
        <v>108</v>
      </c>
      <c r="J151" s="26">
        <v>1.018</v>
      </c>
      <c r="K151" s="27">
        <f t="shared" si="13"/>
        <v>2310</v>
      </c>
      <c r="L151" s="28">
        <f t="shared" ref="L151:L176" si="15">IF(MONTH(A151)=1,F151,F151+L150)</f>
        <v>823036620</v>
      </c>
      <c r="M151" s="30">
        <f t="shared" si="10"/>
        <v>2414</v>
      </c>
      <c r="N151" s="31">
        <f t="shared" si="14"/>
        <v>356292.90909090912</v>
      </c>
      <c r="O151" s="28">
        <v>323992</v>
      </c>
      <c r="P151" s="29">
        <f t="array" aca="1" ref="P151" ca="1">SUM(INDIRECT(ADDRESS(ROW()-MONTH($A151)+1,2)):$B151*INDIRECT(ADDRESS(ROW()-MONTH($A151)+1,9)):I151)/$K151</f>
        <v>127.67922077922078</v>
      </c>
      <c r="Q151" s="32">
        <f t="array" aca="1" ref="Q151" ca="1">SUM(INDIRECT(ADDRESS(ROW()-MONTH($A151)+1,2)):$B151*INDIRECT(ADDRESS(ROW()-MONTH($A151)+1,10)):J151)/$K151</f>
        <v>1.0173774891774892</v>
      </c>
    </row>
    <row r="152" spans="1:17" x14ac:dyDescent="0.25">
      <c r="A152" s="18">
        <v>41944</v>
      </c>
      <c r="B152" s="19">
        <v>205</v>
      </c>
      <c r="C152" s="20">
        <v>1640</v>
      </c>
      <c r="D152" s="21">
        <f t="shared" si="12"/>
        <v>7.2035139092240117</v>
      </c>
      <c r="E152" s="20">
        <v>181</v>
      </c>
      <c r="F152" s="22">
        <f t="shared" si="11"/>
        <v>73507875</v>
      </c>
      <c r="G152" s="23">
        <v>358575</v>
      </c>
      <c r="H152" s="24">
        <v>328000</v>
      </c>
      <c r="I152" s="25">
        <v>106</v>
      </c>
      <c r="J152" s="26">
        <v>1.02</v>
      </c>
      <c r="K152" s="27">
        <f t="shared" si="13"/>
        <v>2515</v>
      </c>
      <c r="L152" s="28">
        <f t="shared" si="15"/>
        <v>896544495</v>
      </c>
      <c r="M152" s="30">
        <f t="shared" si="10"/>
        <v>2595</v>
      </c>
      <c r="N152" s="31">
        <f t="shared" si="14"/>
        <v>356478.92445328034</v>
      </c>
      <c r="O152" s="28">
        <v>324250</v>
      </c>
      <c r="P152" s="29">
        <f t="array" aca="1" ref="P152" ca="1">SUM(INDIRECT(ADDRESS(ROW()-MONTH($A152)+1,2)):$B152*INDIRECT(ADDRESS(ROW()-MONTH($A152)+1,9)):I152)/$K152</f>
        <v>125.91212723658052</v>
      </c>
      <c r="Q152" s="32">
        <f t="array" aca="1" ref="Q152" ca="1">SUM(INDIRECT(ADDRESS(ROW()-MONTH($A152)+1,2)):$B152*INDIRECT(ADDRESS(ROW()-MONTH($A152)+1,10)):J152)/$K152</f>
        <v>1.0175912524850894</v>
      </c>
    </row>
    <row r="153" spans="1:17" x14ac:dyDescent="0.25">
      <c r="A153" s="18">
        <v>41974</v>
      </c>
      <c r="B153" s="19">
        <v>249</v>
      </c>
      <c r="C153" s="20">
        <v>1662</v>
      </c>
      <c r="D153" s="21">
        <f t="shared" si="12"/>
        <v>7.215629522431259</v>
      </c>
      <c r="E153" s="20">
        <v>170</v>
      </c>
      <c r="F153" s="22">
        <f t="shared" si="11"/>
        <v>96715584</v>
      </c>
      <c r="G153" s="23">
        <v>388416</v>
      </c>
      <c r="H153" s="24">
        <v>347280</v>
      </c>
      <c r="I153" s="25">
        <v>108</v>
      </c>
      <c r="J153" s="26">
        <v>1.018</v>
      </c>
      <c r="K153" s="27">
        <f t="shared" si="13"/>
        <v>2764</v>
      </c>
      <c r="L153" s="28">
        <f t="shared" si="15"/>
        <v>993260079</v>
      </c>
      <c r="M153" s="30">
        <f t="shared" si="10"/>
        <v>2765</v>
      </c>
      <c r="N153" s="31">
        <f t="shared" si="14"/>
        <v>359356.03437047754</v>
      </c>
      <c r="O153" s="28">
        <v>325816</v>
      </c>
      <c r="P153" s="29">
        <f t="array" aca="1" ref="P153" ca="1">SUM(INDIRECT(ADDRESS(ROW()-MONTH($A153)+1,2)):$B153*INDIRECT(ADDRESS(ROW()-MONTH($A153)+1,9)):I153)/$K153</f>
        <v>124.29848046309696</v>
      </c>
      <c r="Q153" s="32">
        <f t="array" aca="1" ref="Q153" ca="1">SUM(INDIRECT(ADDRESS(ROW()-MONTH($A153)+1,2)):$B153*INDIRECT(ADDRESS(ROW()-MONTH($A153)+1,10)):J153)/$K153</f>
        <v>1.017628075253256</v>
      </c>
    </row>
    <row r="154" spans="1:17" x14ac:dyDescent="0.25">
      <c r="A154" s="18">
        <v>42005</v>
      </c>
      <c r="B154" s="19">
        <v>146</v>
      </c>
      <c r="C154" s="20">
        <v>1641</v>
      </c>
      <c r="D154" s="21">
        <f t="shared" si="12"/>
        <v>7.1607272727272733</v>
      </c>
      <c r="E154" s="20">
        <v>268</v>
      </c>
      <c r="F154" s="22">
        <f t="shared" si="11"/>
        <v>54201916</v>
      </c>
      <c r="G154" s="23">
        <v>371246</v>
      </c>
      <c r="H154" s="24">
        <v>327911</v>
      </c>
      <c r="I154" s="25">
        <v>126</v>
      </c>
      <c r="J154" s="26">
        <v>1.0049999999999999</v>
      </c>
      <c r="K154" s="27">
        <f t="shared" si="13"/>
        <v>146</v>
      </c>
      <c r="L154" s="28">
        <f t="shared" si="15"/>
        <v>54201916</v>
      </c>
      <c r="M154" s="30">
        <f t="shared" si="10"/>
        <v>268</v>
      </c>
      <c r="N154" s="31">
        <f t="shared" si="14"/>
        <v>371246</v>
      </c>
      <c r="O154" s="28">
        <v>327911</v>
      </c>
      <c r="P154" s="29">
        <f t="array" aca="1" ref="P154" ca="1">SUM(INDIRECT(ADDRESS(ROW()-MONTH($A154)+1,2)):$B154*INDIRECT(ADDRESS(ROW()-MONTH($A154)+1,9)):I154)/$K154</f>
        <v>126</v>
      </c>
      <c r="Q154" s="32">
        <f t="array" aca="1" ref="Q154" ca="1">SUM(INDIRECT(ADDRESS(ROW()-MONTH($A154)+1,2)):$B154*INDIRECT(ADDRESS(ROW()-MONTH($A154)+1,10)):J154)/$K154</f>
        <v>1.0049999999999999</v>
      </c>
    </row>
    <row r="155" spans="1:17" x14ac:dyDescent="0.25">
      <c r="A155" s="18">
        <v>42036</v>
      </c>
      <c r="B155" s="19">
        <v>173</v>
      </c>
      <c r="C155" s="20">
        <v>1589</v>
      </c>
      <c r="D155" s="21">
        <f t="shared" si="12"/>
        <v>6.8713513513513513</v>
      </c>
      <c r="E155" s="20">
        <v>284</v>
      </c>
      <c r="F155" s="22">
        <f t="shared" si="11"/>
        <v>66409337</v>
      </c>
      <c r="G155" s="23">
        <v>383869</v>
      </c>
      <c r="H155" s="24">
        <v>344950</v>
      </c>
      <c r="I155" s="25">
        <v>149</v>
      </c>
      <c r="J155" s="26">
        <v>1.004</v>
      </c>
      <c r="K155" s="27">
        <f t="shared" si="13"/>
        <v>319</v>
      </c>
      <c r="L155" s="28">
        <f t="shared" si="15"/>
        <v>120611253</v>
      </c>
      <c r="M155" s="30">
        <f t="shared" si="10"/>
        <v>552</v>
      </c>
      <c r="N155" s="31">
        <f t="shared" si="14"/>
        <v>378091.70219435735</v>
      </c>
      <c r="O155" s="28">
        <v>339950</v>
      </c>
      <c r="P155" s="29">
        <f t="array" aca="1" ref="P155" ca="1">SUM(INDIRECT(ADDRESS(ROW()-MONTH($A155)+1,2)):$B155*INDIRECT(ADDRESS(ROW()-MONTH($A155)+1,9)):I155)/$K155</f>
        <v>138.47335423197492</v>
      </c>
      <c r="Q155" s="32">
        <f t="array" aca="1" ref="Q155" ca="1">SUM(INDIRECT(ADDRESS(ROW()-MONTH($A155)+1,2)):$B155*INDIRECT(ADDRESS(ROW()-MONTH($A155)+1,10)):J155)/$K155</f>
        <v>1.0044576802507839</v>
      </c>
    </row>
    <row r="156" spans="1:17" x14ac:dyDescent="0.25">
      <c r="A156" s="18">
        <v>42064</v>
      </c>
      <c r="B156" s="19">
        <v>278</v>
      </c>
      <c r="C156" s="20">
        <v>1541</v>
      </c>
      <c r="D156" s="21">
        <f t="shared" si="12"/>
        <v>6.4861452122062433</v>
      </c>
      <c r="E156" s="20">
        <v>369</v>
      </c>
      <c r="F156" s="22">
        <f t="shared" si="11"/>
        <v>101866428</v>
      </c>
      <c r="G156" s="23">
        <v>366426</v>
      </c>
      <c r="H156" s="24">
        <v>331000</v>
      </c>
      <c r="I156" s="25">
        <v>169</v>
      </c>
      <c r="J156" s="26">
        <v>1.008</v>
      </c>
      <c r="K156" s="27">
        <f t="shared" si="13"/>
        <v>597</v>
      </c>
      <c r="L156" s="28">
        <f t="shared" si="15"/>
        <v>222477681</v>
      </c>
      <c r="M156" s="30">
        <f t="shared" si="10"/>
        <v>921</v>
      </c>
      <c r="N156" s="31">
        <f t="shared" si="14"/>
        <v>372659.43216080405</v>
      </c>
      <c r="O156" s="28">
        <v>336000</v>
      </c>
      <c r="P156" s="29">
        <f t="array" aca="1" ref="P156" ca="1">SUM(INDIRECT(ADDRESS(ROW()-MONTH($A156)+1,2)):$B156*INDIRECT(ADDRESS(ROW()-MONTH($A156)+1,9)):I156)/$K156</f>
        <v>152.68844221105527</v>
      </c>
      <c r="Q156" s="32">
        <f t="array" aca="1" ref="Q156" ca="1">SUM(INDIRECT(ADDRESS(ROW()-MONTH($A156)+1,2)):$B156*INDIRECT(ADDRESS(ROW()-MONTH($A156)+1,10)):J156)/$K156</f>
        <v>1.006107202680067</v>
      </c>
    </row>
    <row r="157" spans="1:17" x14ac:dyDescent="0.25">
      <c r="A157" s="18">
        <v>42095</v>
      </c>
      <c r="B157" s="19">
        <v>301</v>
      </c>
      <c r="C157" s="20">
        <v>1508</v>
      </c>
      <c r="D157" s="21">
        <f t="shared" si="12"/>
        <v>6.1824393577041343</v>
      </c>
      <c r="E157" s="20">
        <v>412</v>
      </c>
      <c r="F157" s="22">
        <f t="shared" si="11"/>
        <v>104379877</v>
      </c>
      <c r="G157" s="23">
        <v>346777</v>
      </c>
      <c r="H157" s="24">
        <v>323450</v>
      </c>
      <c r="I157" s="25">
        <v>148</v>
      </c>
      <c r="J157" s="26">
        <v>1.012</v>
      </c>
      <c r="K157" s="27">
        <f t="shared" si="13"/>
        <v>898</v>
      </c>
      <c r="L157" s="28">
        <f t="shared" si="15"/>
        <v>326857558</v>
      </c>
      <c r="M157" s="30">
        <f t="shared" si="10"/>
        <v>1333</v>
      </c>
      <c r="N157" s="31">
        <f t="shared" si="14"/>
        <v>363983.91759465478</v>
      </c>
      <c r="O157" s="28">
        <v>330000</v>
      </c>
      <c r="P157" s="29">
        <f t="array" aca="1" ref="P157" ca="1">SUM(INDIRECT(ADDRESS(ROW()-MONTH($A157)+1,2)):$B157*INDIRECT(ADDRESS(ROW()-MONTH($A157)+1,9)):I157)/$K157</f>
        <v>151.11692650334075</v>
      </c>
      <c r="Q157" s="32">
        <f t="array" aca="1" ref="Q157" ca="1">SUM(INDIRECT(ADDRESS(ROW()-MONTH($A157)+1,2)):$B157*INDIRECT(ADDRESS(ROW()-MONTH($A157)+1,10)):J157)/$K157</f>
        <v>1.0080824053452115</v>
      </c>
    </row>
    <row r="158" spans="1:17" x14ac:dyDescent="0.25">
      <c r="A158" s="18">
        <v>42125</v>
      </c>
      <c r="B158" s="19">
        <v>359</v>
      </c>
      <c r="C158" s="20">
        <v>1446</v>
      </c>
      <c r="D158" s="21">
        <f t="shared" si="12"/>
        <v>5.7666999002991028</v>
      </c>
      <c r="E158" s="20">
        <v>356</v>
      </c>
      <c r="F158" s="22">
        <f t="shared" si="11"/>
        <v>121212042</v>
      </c>
      <c r="G158" s="23">
        <v>337638</v>
      </c>
      <c r="H158" s="24">
        <v>304850</v>
      </c>
      <c r="I158" s="25">
        <v>164</v>
      </c>
      <c r="J158" s="26">
        <v>1.0129999999999999</v>
      </c>
      <c r="K158" s="27">
        <f t="shared" si="13"/>
        <v>1257</v>
      </c>
      <c r="L158" s="28">
        <f t="shared" si="15"/>
        <v>448069600</v>
      </c>
      <c r="M158" s="30">
        <f t="shared" si="10"/>
        <v>1689</v>
      </c>
      <c r="N158" s="31">
        <f t="shared" si="14"/>
        <v>356459.50676213205</v>
      </c>
      <c r="O158" s="28">
        <v>323900</v>
      </c>
      <c r="P158" s="29">
        <f t="array" aca="1" ref="P158" ca="1">SUM(INDIRECT(ADDRESS(ROW()-MONTH($A158)+1,2)):$B158*INDIRECT(ADDRESS(ROW()-MONTH($A158)+1,9)):I158)/$K158</f>
        <v>154.79634049323786</v>
      </c>
      <c r="Q158" s="32">
        <f t="array" aca="1" ref="Q158" ca="1">SUM(INDIRECT(ADDRESS(ROW()-MONTH($A158)+1,2)):$B158*INDIRECT(ADDRESS(ROW()-MONTH($A158)+1,10)):J158)/$K158</f>
        <v>1.0094868735083531</v>
      </c>
    </row>
    <row r="159" spans="1:17" x14ac:dyDescent="0.25">
      <c r="A159" s="18">
        <v>42156</v>
      </c>
      <c r="B159" s="19">
        <v>331</v>
      </c>
      <c r="C159" s="20">
        <v>1431</v>
      </c>
      <c r="D159" s="21">
        <f t="shared" si="12"/>
        <v>5.6044386422976498</v>
      </c>
      <c r="E159" s="20">
        <v>290</v>
      </c>
      <c r="F159" s="22">
        <f t="shared" si="11"/>
        <v>117390805</v>
      </c>
      <c r="G159" s="23">
        <v>354655</v>
      </c>
      <c r="H159" s="24">
        <v>332450</v>
      </c>
      <c r="I159" s="25">
        <v>153</v>
      </c>
      <c r="J159" s="26">
        <v>1.0109999999999999</v>
      </c>
      <c r="K159" s="27">
        <f t="shared" si="13"/>
        <v>1588</v>
      </c>
      <c r="L159" s="28">
        <f t="shared" si="15"/>
        <v>565460405</v>
      </c>
      <c r="M159" s="30">
        <f t="shared" si="10"/>
        <v>1979</v>
      </c>
      <c r="N159" s="31">
        <f t="shared" si="14"/>
        <v>356083.37846347608</v>
      </c>
      <c r="O159" s="28">
        <v>324950</v>
      </c>
      <c r="P159" s="29">
        <f t="array" aca="1" ref="P159" ca="1">SUM(INDIRECT(ADDRESS(ROW()-MONTH($A159)+1,2)):$B159*INDIRECT(ADDRESS(ROW()-MONTH($A159)+1,9)):I159)/$K159</f>
        <v>154.42191435768262</v>
      </c>
      <c r="Q159" s="32">
        <f t="array" aca="1" ref="Q159" ca="1">SUM(INDIRECT(ADDRESS(ROW()-MONTH($A159)+1,2)):$B159*INDIRECT(ADDRESS(ROW()-MONTH($A159)+1,10)):J159)/$K159</f>
        <v>1.0098022670025188</v>
      </c>
    </row>
    <row r="160" spans="1:17" x14ac:dyDescent="0.25">
      <c r="A160" s="18">
        <v>42186</v>
      </c>
      <c r="B160" s="19">
        <v>328</v>
      </c>
      <c r="C160" s="20">
        <v>1396</v>
      </c>
      <c r="D160" s="21">
        <f t="shared" si="12"/>
        <v>5.3847637415621987</v>
      </c>
      <c r="E160" s="20">
        <v>304</v>
      </c>
      <c r="F160" s="22">
        <f t="shared" si="11"/>
        <v>119894496</v>
      </c>
      <c r="G160" s="23">
        <v>365532</v>
      </c>
      <c r="H160" s="24">
        <v>329975</v>
      </c>
      <c r="I160" s="25">
        <v>157</v>
      </c>
      <c r="J160" s="26">
        <v>1.012</v>
      </c>
      <c r="K160" s="27">
        <f t="shared" si="13"/>
        <v>1916</v>
      </c>
      <c r="L160" s="28">
        <f t="shared" si="15"/>
        <v>685354901</v>
      </c>
      <c r="M160" s="30">
        <f t="shared" si="10"/>
        <v>2283</v>
      </c>
      <c r="N160" s="31">
        <f t="shared" si="14"/>
        <v>357700.88778705639</v>
      </c>
      <c r="O160" s="28">
        <v>326950</v>
      </c>
      <c r="P160" s="29">
        <f t="array" aca="1" ref="P160" ca="1">SUM(INDIRECT(ADDRESS(ROW()-MONTH($A160)+1,2)):$B160*INDIRECT(ADDRESS(ROW()-MONTH($A160)+1,9)):I160)/$K160</f>
        <v>154.86325678496868</v>
      </c>
      <c r="Q160" s="32">
        <f t="array" aca="1" ref="Q160" ca="1">SUM(INDIRECT(ADDRESS(ROW()-MONTH($A160)+1,2)):$B160*INDIRECT(ADDRESS(ROW()-MONTH($A160)+1,10)):J160)/$K160</f>
        <v>1.0101784968684759</v>
      </c>
    </row>
    <row r="161" spans="1:19" x14ac:dyDescent="0.25">
      <c r="A161" s="18">
        <v>42217</v>
      </c>
      <c r="B161" s="19">
        <v>294</v>
      </c>
      <c r="C161" s="20">
        <v>1418</v>
      </c>
      <c r="D161" s="21">
        <f t="shared" si="12"/>
        <v>5.4242907236212936</v>
      </c>
      <c r="E161" s="20">
        <v>270</v>
      </c>
      <c r="F161" s="22">
        <f t="shared" si="11"/>
        <v>101816022</v>
      </c>
      <c r="G161" s="23">
        <v>346313</v>
      </c>
      <c r="H161" s="24">
        <v>328398</v>
      </c>
      <c r="I161" s="25">
        <v>140</v>
      </c>
      <c r="J161" s="26">
        <v>1.016</v>
      </c>
      <c r="K161" s="27">
        <f t="shared" si="13"/>
        <v>2210</v>
      </c>
      <c r="L161" s="28">
        <f t="shared" si="15"/>
        <v>787170923</v>
      </c>
      <c r="M161" s="30">
        <f t="shared" si="10"/>
        <v>2553</v>
      </c>
      <c r="N161" s="31">
        <f t="shared" si="14"/>
        <v>356185.9380090498</v>
      </c>
      <c r="O161" s="28">
        <v>327000</v>
      </c>
      <c r="P161" s="29">
        <f t="array" aca="1" ref="P161" ca="1">SUM(INDIRECT(ADDRESS(ROW()-MONTH($A161)+1,2)):$B161*INDIRECT(ADDRESS(ROW()-MONTH($A161)+1,9)):I161)/$K161</f>
        <v>152.88597285067874</v>
      </c>
      <c r="Q161" s="32">
        <f t="array" aca="1" ref="Q161" ca="1">SUM(INDIRECT(ADDRESS(ROW()-MONTH($A161)+1,2)):$B161*INDIRECT(ADDRESS(ROW()-MONTH($A161)+1,10)):J161)/$K161</f>
        <v>1.0109529411764704</v>
      </c>
    </row>
    <row r="162" spans="1:19" x14ac:dyDescent="0.25">
      <c r="A162" s="18">
        <v>42248</v>
      </c>
      <c r="B162" s="19">
        <v>245</v>
      </c>
      <c r="C162" s="20">
        <v>1478</v>
      </c>
      <c r="D162" s="21">
        <f t="shared" si="12"/>
        <v>5.6002526049889481</v>
      </c>
      <c r="E162" s="20">
        <v>218</v>
      </c>
      <c r="F162" s="22">
        <f t="shared" si="11"/>
        <v>93865870</v>
      </c>
      <c r="G162" s="23">
        <v>383126</v>
      </c>
      <c r="H162" s="24">
        <v>331611</v>
      </c>
      <c r="I162" s="25">
        <v>127</v>
      </c>
      <c r="J162" s="26">
        <v>1.0069999999999999</v>
      </c>
      <c r="K162" s="27">
        <f t="shared" si="13"/>
        <v>2455</v>
      </c>
      <c r="L162" s="28">
        <f t="shared" si="15"/>
        <v>881036793</v>
      </c>
      <c r="M162" s="30">
        <f t="shared" si="10"/>
        <v>2771</v>
      </c>
      <c r="N162" s="68">
        <f>L162/K162</f>
        <v>358874.45743380854</v>
      </c>
      <c r="O162" s="28">
        <v>328533</v>
      </c>
      <c r="P162" s="29">
        <f t="array" aca="1" ref="P162" ca="1">SUM(INDIRECT(ADDRESS(ROW()-MONTH($A162)+1,2)):$B162*INDIRECT(ADDRESS(ROW()-MONTH($A162)+1,9)):I162)/$K162</f>
        <v>150.30264765784113</v>
      </c>
      <c r="Q162" s="32">
        <f t="array" aca="1" ref="Q162" ca="1">SUM(INDIRECT(ADDRESS(ROW()-MONTH($A162)+1,2)):$B162*INDIRECT(ADDRESS(ROW()-MONTH($A162)+1,10)):J162)/$K162</f>
        <v>1.0105584521384927</v>
      </c>
    </row>
    <row r="163" spans="1:19" x14ac:dyDescent="0.25">
      <c r="A163" s="18">
        <v>42278</v>
      </c>
      <c r="B163" s="19">
        <v>280</v>
      </c>
      <c r="C163" s="20">
        <v>1487</v>
      </c>
      <c r="D163" s="21">
        <f t="shared" si="12"/>
        <v>5.5954844778927564</v>
      </c>
      <c r="E163" s="20">
        <v>224</v>
      </c>
      <c r="F163" s="22">
        <f t="shared" si="11"/>
        <v>103068280</v>
      </c>
      <c r="G163" s="23">
        <v>368101</v>
      </c>
      <c r="H163" s="24">
        <v>338250</v>
      </c>
      <c r="I163" s="25">
        <v>113</v>
      </c>
      <c r="J163" s="26">
        <v>1.018</v>
      </c>
      <c r="K163" s="27">
        <f t="shared" si="13"/>
        <v>2735</v>
      </c>
      <c r="L163" s="28">
        <f t="shared" si="15"/>
        <v>984105073</v>
      </c>
      <c r="M163" s="30">
        <f t="shared" si="10"/>
        <v>2995</v>
      </c>
      <c r="N163" s="31">
        <f t="shared" si="14"/>
        <v>359819.03948811698</v>
      </c>
      <c r="O163" s="28">
        <v>329538</v>
      </c>
      <c r="P163" s="29">
        <f t="array" aca="1" ref="P163" ca="1">SUM(INDIRECT(ADDRESS(ROW()-MONTH($A163)+1,2)):$B163*INDIRECT(ADDRESS(ROW()-MONTH($A163)+1,9)):I163)/$K163</f>
        <v>146.4837294332724</v>
      </c>
      <c r="Q163" s="32">
        <f t="array" aca="1" ref="Q163" ca="1">SUM(INDIRECT(ADDRESS(ROW()-MONTH($A163)+1,2)):$B163*INDIRECT(ADDRESS(ROW()-MONTH($A163)+1,10)):J163)/$K163</f>
        <v>1.0113202925045703</v>
      </c>
    </row>
    <row r="164" spans="1:19" x14ac:dyDescent="0.25">
      <c r="A164" s="18">
        <v>42309</v>
      </c>
      <c r="B164" s="19">
        <v>197</v>
      </c>
      <c r="C164" s="20">
        <v>1522</v>
      </c>
      <c r="D164" s="21">
        <f t="shared" si="12"/>
        <v>5.7415906947500792</v>
      </c>
      <c r="E164" s="20">
        <v>208</v>
      </c>
      <c r="F164" s="22">
        <f t="shared" si="11"/>
        <v>69171231</v>
      </c>
      <c r="G164" s="23">
        <v>351123</v>
      </c>
      <c r="H164" s="24">
        <v>341000</v>
      </c>
      <c r="I164" s="25">
        <v>108</v>
      </c>
      <c r="J164" s="26">
        <v>1.012</v>
      </c>
      <c r="K164" s="27">
        <f t="shared" si="13"/>
        <v>2932</v>
      </c>
      <c r="L164" s="28">
        <f t="shared" si="15"/>
        <v>1053276304</v>
      </c>
      <c r="M164" s="30">
        <f t="shared" si="10"/>
        <v>3203</v>
      </c>
      <c r="N164" s="31">
        <f t="shared" si="14"/>
        <v>359234.75579809002</v>
      </c>
      <c r="O164" s="28">
        <v>329940</v>
      </c>
      <c r="P164" s="29">
        <f t="array" aca="1" ref="P164" ca="1">SUM(INDIRECT(ADDRESS(ROW()-MONTH($A164)+1,2)):$B164*INDIRECT(ADDRESS(ROW()-MONTH($A164)+1,9)):I164)/$K164</f>
        <v>143.89802182810368</v>
      </c>
      <c r="Q164" s="32">
        <f t="array" aca="1" ref="Q164" ca="1">SUM(INDIRECT(ADDRESS(ROW()-MONTH($A164)+1,2)):$B164*INDIRECT(ADDRESS(ROW()-MONTH($A164)+1,10)):J164)/$K164</f>
        <v>1.0113659618008184</v>
      </c>
    </row>
    <row r="165" spans="1:19" x14ac:dyDescent="0.25">
      <c r="A165" s="18">
        <v>42339</v>
      </c>
      <c r="B165" s="19">
        <v>277</v>
      </c>
      <c r="C165" s="20">
        <v>1543</v>
      </c>
      <c r="D165" s="21">
        <f t="shared" si="12"/>
        <v>5.7700218136491115</v>
      </c>
      <c r="E165" s="20">
        <v>206</v>
      </c>
      <c r="F165" s="22">
        <f t="shared" si="11"/>
        <v>109457104</v>
      </c>
      <c r="G165" s="23">
        <v>395152</v>
      </c>
      <c r="H165" s="24">
        <v>359900</v>
      </c>
      <c r="I165" s="25">
        <v>94</v>
      </c>
      <c r="J165" s="26">
        <v>1.0189999999999999</v>
      </c>
      <c r="K165" s="27">
        <f t="shared" si="13"/>
        <v>3209</v>
      </c>
      <c r="L165" s="28">
        <f t="shared" si="15"/>
        <v>1162733408</v>
      </c>
      <c r="M165" s="30">
        <f t="shared" si="10"/>
        <v>3409</v>
      </c>
      <c r="N165" s="31">
        <f t="shared" si="14"/>
        <v>362335.1224680586</v>
      </c>
      <c r="O165" s="28">
        <v>331568</v>
      </c>
      <c r="P165" s="29">
        <f t="array" aca="1" ref="P165" ca="1">SUM(INDIRECT(ADDRESS(ROW()-MONTH($A165)+1,2)):$B165*INDIRECT(ADDRESS(ROW()-MONTH($A165)+1,9)):I165)/$K165</f>
        <v>139.59083826737302</v>
      </c>
      <c r="Q165" s="32">
        <f t="array" aca="1" ref="Q165" ca="1">SUM(INDIRECT(ADDRESS(ROW()-MONTH($A165)+1,2)):$B165*INDIRECT(ADDRESS(ROW()-MONTH($A165)+1,10)):J165)/$K165</f>
        <v>1.0120249298846993</v>
      </c>
    </row>
    <row r="166" spans="1:19" x14ac:dyDescent="0.25">
      <c r="A166" s="18">
        <v>42370</v>
      </c>
      <c r="B166" s="19">
        <v>190</v>
      </c>
      <c r="C166" s="20">
        <v>1599</v>
      </c>
      <c r="D166" s="21">
        <f t="shared" si="12"/>
        <v>5.8985551798340001</v>
      </c>
      <c r="E166" s="20">
        <v>257</v>
      </c>
      <c r="F166" s="22">
        <f t="shared" si="11"/>
        <v>69861290</v>
      </c>
      <c r="G166" s="23">
        <v>367691</v>
      </c>
      <c r="H166" s="24">
        <v>339926</v>
      </c>
      <c r="I166" s="25">
        <v>114</v>
      </c>
      <c r="J166" s="26">
        <v>1.0149999999999999</v>
      </c>
      <c r="K166" s="27">
        <f t="shared" si="13"/>
        <v>190</v>
      </c>
      <c r="L166" s="28">
        <f>IF(MONTH(A166)=1,F166,F166+L165)</f>
        <v>69861290</v>
      </c>
      <c r="M166" s="30">
        <f t="shared" si="10"/>
        <v>257</v>
      </c>
      <c r="N166" s="31">
        <f t="shared" si="14"/>
        <v>367691</v>
      </c>
      <c r="O166" s="28">
        <v>339926</v>
      </c>
      <c r="P166" s="29">
        <f t="array" aca="1" ref="P166" ca="1">SUM(INDIRECT(ADDRESS(ROW()-MONTH($A166)+1,2)):$B166*INDIRECT(ADDRESS(ROW()-MONTH($A166)+1,9)):I166)/$K166</f>
        <v>114</v>
      </c>
      <c r="Q166" s="32">
        <f t="array" aca="1" ref="Q166" ca="1">SUM(INDIRECT(ADDRESS(ROW()-MONTH($A166)+1,2)):$B166*INDIRECT(ADDRESS(ROW()-MONTH($A166)+1,10)):J166)/$K166</f>
        <v>1.0149999999999999</v>
      </c>
    </row>
    <row r="167" spans="1:19" x14ac:dyDescent="0.25">
      <c r="A167" s="18">
        <v>42401</v>
      </c>
      <c r="B167" s="19">
        <v>212</v>
      </c>
      <c r="C167" s="20">
        <v>1557</v>
      </c>
      <c r="D167" s="21">
        <f t="shared" si="12"/>
        <v>5.6755771567436213</v>
      </c>
      <c r="E167" s="20">
        <v>367</v>
      </c>
      <c r="F167" s="22">
        <f t="shared" si="11"/>
        <v>74113928</v>
      </c>
      <c r="G167" s="23">
        <v>349594</v>
      </c>
      <c r="H167" s="24">
        <v>338037</v>
      </c>
      <c r="I167" s="25">
        <v>134</v>
      </c>
      <c r="J167" s="26">
        <v>1.0069999999999999</v>
      </c>
      <c r="K167" s="27">
        <f t="shared" si="13"/>
        <v>402</v>
      </c>
      <c r="L167" s="28">
        <f>IF(MONTH(A167)=1,F167,F167+L166)</f>
        <v>143975218</v>
      </c>
      <c r="M167" s="30">
        <f t="shared" si="10"/>
        <v>624</v>
      </c>
      <c r="N167" s="31">
        <f t="shared" si="14"/>
        <v>358147.30845771142</v>
      </c>
      <c r="O167" s="28">
        <v>339180</v>
      </c>
      <c r="P167" s="29">
        <f t="array" aca="1" ref="P167" ca="1">SUM(INDIRECT(ADDRESS(ROW()-MONTH($A167)+1,2)):$B167*INDIRECT(ADDRESS(ROW()-MONTH($A167)+1,9)):I167)/$K167</f>
        <v>124.54726368159204</v>
      </c>
      <c r="Q167" s="32">
        <f t="array" aca="1" ref="Q167" ca="1">SUM(INDIRECT(ADDRESS(ROW()-MONTH($A167)+1,2)):$B167*INDIRECT(ADDRESS(ROW()-MONTH($A167)+1,10)):J167)/$K167</f>
        <v>1.010781094527363</v>
      </c>
    </row>
    <row r="168" spans="1:19" x14ac:dyDescent="0.25">
      <c r="A168" s="18">
        <v>42430</v>
      </c>
      <c r="B168" s="19">
        <v>284</v>
      </c>
      <c r="C168" s="20">
        <v>1494</v>
      </c>
      <c r="D168" s="21">
        <f t="shared" si="12"/>
        <v>5.4360218314129778</v>
      </c>
      <c r="E168" s="20">
        <v>483</v>
      </c>
      <c r="F168" s="22">
        <f t="shared" si="11"/>
        <v>101217316</v>
      </c>
      <c r="G168" s="23">
        <v>356399</v>
      </c>
      <c r="H168" s="24">
        <v>325000</v>
      </c>
      <c r="I168" s="25">
        <v>125</v>
      </c>
      <c r="J168" s="26">
        <v>1.0129999999999999</v>
      </c>
      <c r="K168" s="27">
        <f t="shared" si="13"/>
        <v>686</v>
      </c>
      <c r="L168" s="28">
        <f t="shared" si="15"/>
        <v>245192534</v>
      </c>
      <c r="M168" s="30">
        <f t="shared" si="10"/>
        <v>1107</v>
      </c>
      <c r="N168" s="31">
        <f t="shared" si="14"/>
        <v>357423.51895043731</v>
      </c>
      <c r="O168" s="28">
        <v>330000</v>
      </c>
      <c r="P168" s="29">
        <f t="array" aca="1" ref="P168" ca="1">SUM(INDIRECT(ADDRESS(ROW()-MONTH($A168)+1,2)):$B168*INDIRECT(ADDRESS(ROW()-MONTH($A168)+1,9)):I168)/$K168</f>
        <v>124.73469387755102</v>
      </c>
      <c r="Q168" s="32">
        <f t="array" aca="1" ref="Q168" ca="1">SUM(INDIRECT(ADDRESS(ROW()-MONTH($A168)+1,2)):$B168*INDIRECT(ADDRESS(ROW()-MONTH($A168)+1,10)):J168)/$K168</f>
        <v>1.0116997084548103</v>
      </c>
    </row>
    <row r="169" spans="1:19" x14ac:dyDescent="0.25">
      <c r="A169" s="18">
        <v>42461</v>
      </c>
      <c r="B169" s="19">
        <v>338</v>
      </c>
      <c r="C169" s="20">
        <v>1483</v>
      </c>
      <c r="D169" s="21">
        <f t="shared" si="12"/>
        <v>5.3361319340329834</v>
      </c>
      <c r="E169" s="20">
        <v>431</v>
      </c>
      <c r="F169" s="22">
        <f t="shared" si="11"/>
        <v>124312006</v>
      </c>
      <c r="G169" s="23">
        <v>367787</v>
      </c>
      <c r="H169" s="24">
        <v>339950</v>
      </c>
      <c r="I169" s="25">
        <v>156</v>
      </c>
      <c r="J169" s="26">
        <v>1.0169999999999999</v>
      </c>
      <c r="K169" s="27">
        <f t="shared" si="13"/>
        <v>1024</v>
      </c>
      <c r="L169" s="28">
        <f t="shared" si="15"/>
        <v>369504540</v>
      </c>
      <c r="M169" s="30">
        <f t="shared" si="10"/>
        <v>1538</v>
      </c>
      <c r="N169" s="31">
        <f t="shared" si="14"/>
        <v>360844.27734375</v>
      </c>
      <c r="O169" s="28">
        <v>333898</v>
      </c>
      <c r="P169" s="29">
        <f t="array" aca="1" ref="P169" ca="1">SUM(INDIRECT(ADDRESS(ROW()-MONTH($A169)+1,2)):$B169*INDIRECT(ADDRESS(ROW()-MONTH($A169)+1,9)):I169)/$K169</f>
        <v>135.0546875</v>
      </c>
      <c r="Q169" s="32">
        <f t="array" aca="1" ref="Q169" ca="1">SUM(INDIRECT(ADDRESS(ROW()-MONTH($A169)+1,2)):$B169*INDIRECT(ADDRESS(ROW()-MONTH($A169)+1,10)):J169)/$K169</f>
        <v>1.0134492187499999</v>
      </c>
    </row>
    <row r="170" spans="1:19" x14ac:dyDescent="0.25">
      <c r="A170" s="18">
        <v>42491</v>
      </c>
      <c r="B170" s="19">
        <v>352</v>
      </c>
      <c r="C170" s="20">
        <v>1432</v>
      </c>
      <c r="D170" s="21">
        <f t="shared" si="12"/>
        <v>5.1634615384615392</v>
      </c>
      <c r="E170" s="20">
        <v>360</v>
      </c>
      <c r="F170" s="22">
        <f t="shared" si="11"/>
        <v>130027040</v>
      </c>
      <c r="G170" s="23">
        <v>369395</v>
      </c>
      <c r="H170" s="24">
        <v>331660</v>
      </c>
      <c r="I170" s="25">
        <v>156</v>
      </c>
      <c r="J170" s="26">
        <v>1.0129999999999999</v>
      </c>
      <c r="K170" s="27">
        <f t="shared" si="13"/>
        <v>1376</v>
      </c>
      <c r="L170" s="28">
        <f t="shared" si="15"/>
        <v>499531580</v>
      </c>
      <c r="M170" s="30">
        <f t="shared" si="10"/>
        <v>1898</v>
      </c>
      <c r="N170" s="31">
        <f t="shared" si="14"/>
        <v>363031.67151162791</v>
      </c>
      <c r="O170" s="28">
        <v>333384</v>
      </c>
      <c r="P170" s="29">
        <f t="array" aca="1" ref="P170" ca="1">SUM(INDIRECT(ADDRESS(ROW()-MONTH($A170)+1,2)):$B170*INDIRECT(ADDRESS(ROW()-MONTH($A170)+1,9)):I170)/$K170</f>
        <v>140.41279069767441</v>
      </c>
      <c r="Q170" s="32">
        <f t="array" aca="1" ref="Q170" ca="1">SUM(INDIRECT(ADDRESS(ROW()-MONTH($A170)+1,2)):$B170*INDIRECT(ADDRESS(ROW()-MONTH($A170)+1,10)):J170)/$K170</f>
        <v>1.0133343023255814</v>
      </c>
    </row>
    <row r="171" spans="1:19" x14ac:dyDescent="0.25">
      <c r="A171" s="18">
        <v>42522</v>
      </c>
      <c r="B171" s="19">
        <v>392</v>
      </c>
      <c r="C171" s="20">
        <v>1408</v>
      </c>
      <c r="D171" s="21">
        <f t="shared" si="12"/>
        <v>4.985541457657126</v>
      </c>
      <c r="E171" s="20">
        <v>337</v>
      </c>
      <c r="F171" s="22">
        <f t="shared" si="11"/>
        <v>150075240</v>
      </c>
      <c r="G171" s="23">
        <v>382845</v>
      </c>
      <c r="H171" s="24">
        <v>341051</v>
      </c>
      <c r="I171" s="25">
        <v>143</v>
      </c>
      <c r="J171" s="26">
        <v>1.012</v>
      </c>
      <c r="K171" s="27">
        <f t="shared" si="13"/>
        <v>1768</v>
      </c>
      <c r="L171" s="28">
        <f t="shared" si="15"/>
        <v>649606820</v>
      </c>
      <c r="M171" s="30">
        <f t="shared" ref="M171:M234" si="16">IF(MONTH(A171)=1,E171,M170+E171)</f>
        <v>2235</v>
      </c>
      <c r="N171" s="31">
        <f t="shared" si="14"/>
        <v>367424.67194570135</v>
      </c>
      <c r="O171" s="28">
        <v>335900</v>
      </c>
      <c r="P171" s="29">
        <f t="array" aca="1" ref="P171" ca="1">SUM(INDIRECT(ADDRESS(ROW()-MONTH($A171)+1,2)):$B171*INDIRECT(ADDRESS(ROW()-MONTH($A171)+1,9)):I171)/$K171</f>
        <v>140.98642533936652</v>
      </c>
      <c r="Q171" s="32">
        <f t="array" aca="1" ref="Q171" ca="1">SUM(INDIRECT(ADDRESS(ROW()-MONTH($A171)+1,2)):$B171*INDIRECT(ADDRESS(ROW()-MONTH($A171)+1,10)):J171)/$K171</f>
        <v>1.0130384615384616</v>
      </c>
    </row>
    <row r="172" spans="1:19" x14ac:dyDescent="0.25">
      <c r="A172" s="18">
        <v>42552</v>
      </c>
      <c r="B172" s="19">
        <v>325</v>
      </c>
      <c r="C172" s="20">
        <v>1440</v>
      </c>
      <c r="D172" s="21">
        <f t="shared" si="12"/>
        <v>5.1033668044890721</v>
      </c>
      <c r="E172" s="20">
        <v>268</v>
      </c>
      <c r="F172" s="22">
        <f t="shared" si="11"/>
        <v>122897450</v>
      </c>
      <c r="G172" s="23">
        <v>378146</v>
      </c>
      <c r="H172" s="24">
        <v>348300</v>
      </c>
      <c r="I172" s="25">
        <v>147</v>
      </c>
      <c r="J172" s="26">
        <v>1.0169999999999999</v>
      </c>
      <c r="K172" s="27">
        <f t="shared" si="13"/>
        <v>2093</v>
      </c>
      <c r="L172" s="28">
        <f t="shared" si="15"/>
        <v>772504270</v>
      </c>
      <c r="M172" s="30">
        <f t="shared" si="16"/>
        <v>2503</v>
      </c>
      <c r="N172" s="31">
        <f t="shared" si="14"/>
        <v>369089.4744386049</v>
      </c>
      <c r="O172" s="28">
        <v>336015</v>
      </c>
      <c r="P172" s="29">
        <f t="array" aca="1" ref="P172" ca="1">SUM(INDIRECT(ADDRESS(ROW()-MONTH($A172)+1,2)):$B172*INDIRECT(ADDRESS(ROW()-MONTH($A172)+1,9)):I172)/$K172</f>
        <v>141.92021022455805</v>
      </c>
      <c r="Q172" s="32">
        <f t="array" aca="1" ref="Q172" ca="1">SUM(INDIRECT(ADDRESS(ROW()-MONTH($A172)+1,2)):$B172*INDIRECT(ADDRESS(ROW()-MONTH($A172)+1,10)):J172)/$K172</f>
        <v>1.0136536072623028</v>
      </c>
    </row>
    <row r="173" spans="1:19" x14ac:dyDescent="0.25">
      <c r="A173" s="18">
        <v>42583</v>
      </c>
      <c r="B173" s="19">
        <v>335</v>
      </c>
      <c r="C173" s="20">
        <v>1486</v>
      </c>
      <c r="D173" s="21">
        <f t="shared" si="12"/>
        <v>5.2033848847388393</v>
      </c>
      <c r="E173" s="20">
        <v>302</v>
      </c>
      <c r="F173" s="22">
        <f t="shared" si="11"/>
        <v>129871795</v>
      </c>
      <c r="G173" s="23">
        <v>387677</v>
      </c>
      <c r="H173" s="24">
        <v>363265</v>
      </c>
      <c r="I173" s="25">
        <v>122</v>
      </c>
      <c r="J173" s="26">
        <v>1.0189999999999999</v>
      </c>
      <c r="K173" s="27">
        <f t="shared" si="13"/>
        <v>2428</v>
      </c>
      <c r="L173" s="28">
        <f>IF(MONTH(A173)=1,F173,F173+L172)</f>
        <v>902376065</v>
      </c>
      <c r="M173" s="30">
        <f t="shared" si="16"/>
        <v>2805</v>
      </c>
      <c r="N173" s="31">
        <f t="shared" si="14"/>
        <v>371654.06301482703</v>
      </c>
      <c r="O173" s="28">
        <v>339965</v>
      </c>
      <c r="P173" s="29">
        <f t="array" aca="1" ref="P173" ca="1">SUM(INDIRECT(ADDRESS(ROW()-MONTH($A173)+1,2)):$B173*INDIRECT(ADDRESS(ROW()-MONTH($A173)+1,9)):I173)/$K173</f>
        <v>139.17174629324546</v>
      </c>
      <c r="Q173" s="32">
        <f t="array" aca="1" ref="Q173" ca="1">SUM(INDIRECT(ADDRESS(ROW()-MONTH($A173)+1,2)):$B173*INDIRECT(ADDRESS(ROW()-MONTH($A173)+1,10)):J173)/$K173</f>
        <v>1.0143912685337724</v>
      </c>
      <c r="R173" s="43"/>
      <c r="S173" s="43"/>
    </row>
    <row r="174" spans="1:19" x14ac:dyDescent="0.25">
      <c r="A174" s="18">
        <v>42614</v>
      </c>
      <c r="B174" s="19">
        <v>293</v>
      </c>
      <c r="C174" s="20">
        <v>1551</v>
      </c>
      <c r="D174" s="21">
        <f t="shared" si="12"/>
        <v>5.3559712230215828</v>
      </c>
      <c r="E174" s="20">
        <v>261</v>
      </c>
      <c r="F174" s="22">
        <f t="shared" si="11"/>
        <v>112911652</v>
      </c>
      <c r="G174" s="23">
        <v>385364</v>
      </c>
      <c r="H174" s="24">
        <v>353378</v>
      </c>
      <c r="I174" s="25">
        <v>129</v>
      </c>
      <c r="J174" s="26">
        <v>1.016</v>
      </c>
      <c r="K174" s="27">
        <f t="shared" si="13"/>
        <v>2721</v>
      </c>
      <c r="L174" s="28">
        <f t="shared" si="15"/>
        <v>1015287717</v>
      </c>
      <c r="M174" s="30">
        <f t="shared" si="16"/>
        <v>3066</v>
      </c>
      <c r="N174" s="31">
        <f t="shared" si="14"/>
        <v>373130.36273428885</v>
      </c>
      <c r="O174" s="28">
        <v>341359</v>
      </c>
      <c r="P174" s="29">
        <f t="array" aca="1" ref="P174" ca="1">SUM(INDIRECT(ADDRESS(ROW()-MONTH($A174)+1,2)):$B174*INDIRECT(ADDRESS(ROW()-MONTH($A174)+1,9)):I174)/$K174</f>
        <v>138.07644248438075</v>
      </c>
      <c r="Q174" s="32">
        <f t="array" aca="1" ref="Q174" ca="1">SUM(INDIRECT(ADDRESS(ROW()-MONTH($A174)+1,2)):$B174*INDIRECT(ADDRESS(ROW()-MONTH($A174)+1,10)):J174)/$K174</f>
        <v>1.0145644983461961</v>
      </c>
      <c r="R174" s="43"/>
      <c r="S174" s="43"/>
    </row>
    <row r="175" spans="1:19" x14ac:dyDescent="0.25">
      <c r="A175" s="18">
        <v>42644</v>
      </c>
      <c r="B175" s="19">
        <v>298</v>
      </c>
      <c r="C175" s="20">
        <v>1601</v>
      </c>
      <c r="D175" s="21">
        <f t="shared" si="12"/>
        <v>5.5001431434297166</v>
      </c>
      <c r="E175" s="20">
        <v>277</v>
      </c>
      <c r="F175" s="22">
        <f t="shared" si="11"/>
        <v>111654342</v>
      </c>
      <c r="G175" s="23">
        <v>374679</v>
      </c>
      <c r="H175" s="24">
        <v>356323</v>
      </c>
      <c r="I175" s="25">
        <v>116</v>
      </c>
      <c r="J175" s="26">
        <v>1.0189999999999999</v>
      </c>
      <c r="K175" s="27">
        <f t="shared" si="13"/>
        <v>3019</v>
      </c>
      <c r="L175" s="28">
        <f t="shared" si="15"/>
        <v>1126942059</v>
      </c>
      <c r="M175" s="30">
        <f t="shared" si="16"/>
        <v>3343</v>
      </c>
      <c r="N175" s="31">
        <f t="shared" si="14"/>
        <v>373283.22590261674</v>
      </c>
      <c r="O175" s="28">
        <v>343000</v>
      </c>
      <c r="P175" s="29">
        <f t="array" aca="1" ref="P175" ca="1">SUM(INDIRECT(ADDRESS(ROW()-MONTH($A175)+1,2)):$B175*INDIRECT(ADDRESS(ROW()-MONTH($A175)+1,9)):I175)/$K175</f>
        <v>135.89731699238158</v>
      </c>
      <c r="Q175" s="32">
        <f t="array" aca="1" ref="Q175" ca="1">SUM(INDIRECT(ADDRESS(ROW()-MONTH($A175)+1,2)):$B175*INDIRECT(ADDRESS(ROW()-MONTH($A175)+1,10)):J175)/$K175</f>
        <v>1.0150023186485591</v>
      </c>
      <c r="R175" s="43"/>
      <c r="S175" s="43"/>
    </row>
    <row r="176" spans="1:19" x14ac:dyDescent="0.25">
      <c r="A176" s="18">
        <v>42675</v>
      </c>
      <c r="B176" s="19">
        <v>259</v>
      </c>
      <c r="C176" s="20">
        <v>1645</v>
      </c>
      <c r="D176" s="21">
        <f t="shared" si="12"/>
        <v>5.552742616033755</v>
      </c>
      <c r="E176" s="20">
        <v>226</v>
      </c>
      <c r="F176" s="22">
        <f t="shared" ref="F176:F226" si="17">B176*G176</f>
        <v>99172913</v>
      </c>
      <c r="G176" s="23">
        <v>382907</v>
      </c>
      <c r="H176" s="24">
        <v>355476</v>
      </c>
      <c r="I176" s="25">
        <v>113</v>
      </c>
      <c r="J176" s="26">
        <v>1.0189999999999999</v>
      </c>
      <c r="K176" s="27">
        <f t="shared" si="13"/>
        <v>3278</v>
      </c>
      <c r="L176" s="28">
        <f t="shared" si="15"/>
        <v>1226114972</v>
      </c>
      <c r="M176" s="30">
        <f t="shared" si="16"/>
        <v>3569</v>
      </c>
      <c r="N176" s="31">
        <f t="shared" si="14"/>
        <v>374043.61561928003</v>
      </c>
      <c r="O176" s="28">
        <v>344474</v>
      </c>
      <c r="P176" s="29">
        <f t="array" aca="1" ref="P176" ca="1">SUM(INDIRECT(ADDRESS(ROW()-MONTH($A176)+1,2)):$B176*INDIRECT(ADDRESS(ROW()-MONTH($A176)+1,9)):I176)/$K176</f>
        <v>134.08816351433802</v>
      </c>
      <c r="Q176" s="32">
        <f t="array" aca="1" ref="Q176" ca="1">SUM(INDIRECT(ADDRESS(ROW()-MONTH($A176)+1,2)):$B176*INDIRECT(ADDRESS(ROW()-MONTH($A176)+1,10)):J176)/$K176</f>
        <v>1.0153181818181816</v>
      </c>
      <c r="R176" s="43"/>
      <c r="S176" s="43"/>
    </row>
    <row r="177" spans="1:19" x14ac:dyDescent="0.25">
      <c r="A177" s="18">
        <v>42705</v>
      </c>
      <c r="B177" s="19">
        <v>327</v>
      </c>
      <c r="C177" s="20">
        <v>1624</v>
      </c>
      <c r="D177" s="21">
        <f t="shared" si="12"/>
        <v>5.4058252427184463</v>
      </c>
      <c r="E177" s="20">
        <v>185</v>
      </c>
      <c r="F177" s="22">
        <f t="shared" si="17"/>
        <v>122513166</v>
      </c>
      <c r="G177" s="23">
        <v>374658</v>
      </c>
      <c r="H177" s="24">
        <v>339100</v>
      </c>
      <c r="I177" s="25">
        <v>95</v>
      </c>
      <c r="J177" s="26">
        <v>1.0129999999999999</v>
      </c>
      <c r="K177" s="27">
        <f t="shared" si="13"/>
        <v>3605</v>
      </c>
      <c r="L177" s="28">
        <f t="shared" ref="L177:L183" si="18">IF(MONTH(A177)=1,F177,F177+L176)</f>
        <v>1348628138</v>
      </c>
      <c r="M177" s="30">
        <f t="shared" si="16"/>
        <v>3754</v>
      </c>
      <c r="N177" s="31">
        <f t="shared" si="14"/>
        <v>374099.34479889041</v>
      </c>
      <c r="O177" s="28">
        <v>343875</v>
      </c>
      <c r="P177" s="29">
        <f t="array" aca="1" ref="P177" ca="1">SUM(INDIRECT(ADDRESS(ROW()-MONTH($A177)+1,2)):$B177*INDIRECT(ADDRESS(ROW()-MONTH($A177)+1,9)):I177)/$K177</f>
        <v>130.54257975034673</v>
      </c>
      <c r="Q177" s="32">
        <f t="array" aca="1" ref="Q177" ca="1">SUM(INDIRECT(ADDRESS(ROW()-MONTH($A177)+1,2)):$B177*INDIRECT(ADDRESS(ROW()-MONTH($A177)+1,10)):J177)/$K177</f>
        <v>1.0151079056865462</v>
      </c>
      <c r="R177" s="43"/>
      <c r="S177" s="43"/>
    </row>
    <row r="178" spans="1:19" x14ac:dyDescent="0.25">
      <c r="A178" s="18">
        <v>42736</v>
      </c>
      <c r="B178" s="19">
        <v>233</v>
      </c>
      <c r="C178" s="20">
        <v>1697</v>
      </c>
      <c r="D178" s="21">
        <f t="shared" si="12"/>
        <v>5.5822368421052628</v>
      </c>
      <c r="E178" s="20">
        <v>275</v>
      </c>
      <c r="F178" s="22">
        <f t="shared" si="17"/>
        <v>94161591</v>
      </c>
      <c r="G178" s="23">
        <v>404127</v>
      </c>
      <c r="H178" s="24">
        <v>359000</v>
      </c>
      <c r="I178" s="25">
        <v>92</v>
      </c>
      <c r="J178" s="26">
        <v>1.016</v>
      </c>
      <c r="K178" s="27">
        <f t="shared" si="13"/>
        <v>233</v>
      </c>
      <c r="L178" s="28">
        <f>IF(MONTH(A178)=1,F178,F178+L177)</f>
        <v>94161591</v>
      </c>
      <c r="M178" s="30">
        <f t="shared" si="16"/>
        <v>275</v>
      </c>
      <c r="N178" s="31">
        <f t="shared" si="14"/>
        <v>404127</v>
      </c>
      <c r="O178" s="28">
        <v>359000</v>
      </c>
      <c r="P178" s="29">
        <f t="array" aca="1" ref="P178" ca="1">SUM(INDIRECT(ADDRESS(ROW()-MONTH($A178)+1,2)):$B178*INDIRECT(ADDRESS(ROW()-MONTH($A178)+1,9)):I178)/$K178</f>
        <v>92</v>
      </c>
      <c r="Q178" s="32">
        <f t="array" aca="1" ref="Q178" ca="1">SUM(INDIRECT(ADDRESS(ROW()-MONTH($A178)+1,2)):$B178*INDIRECT(ADDRESS(ROW()-MONTH($A178)+1,10)):J178)/$K178</f>
        <v>1.016</v>
      </c>
      <c r="R178" s="43"/>
      <c r="S178" s="43"/>
    </row>
    <row r="179" spans="1:19" x14ac:dyDescent="0.25">
      <c r="A179" s="18">
        <v>42767</v>
      </c>
      <c r="B179" s="19">
        <v>227</v>
      </c>
      <c r="C179" s="20">
        <v>1725</v>
      </c>
      <c r="D179" s="21">
        <f t="shared" si="12"/>
        <v>5.6511056511056514</v>
      </c>
      <c r="E179" s="20">
        <v>392</v>
      </c>
      <c r="F179" s="22">
        <f t="shared" si="17"/>
        <v>86202796</v>
      </c>
      <c r="G179" s="23">
        <v>379748</v>
      </c>
      <c r="H179" s="24">
        <v>329593</v>
      </c>
      <c r="I179" s="25">
        <v>119</v>
      </c>
      <c r="J179" s="26">
        <v>1.0129999999999999</v>
      </c>
      <c r="K179" s="27">
        <f t="shared" si="13"/>
        <v>460</v>
      </c>
      <c r="L179" s="28">
        <f t="shared" si="18"/>
        <v>180364387</v>
      </c>
      <c r="M179" s="30">
        <f t="shared" si="16"/>
        <v>667</v>
      </c>
      <c r="N179" s="31">
        <f t="shared" si="14"/>
        <v>392096.49347826088</v>
      </c>
      <c r="O179" s="28">
        <v>343126</v>
      </c>
      <c r="P179" s="29">
        <f t="array" aca="1" ref="P179" ca="1">SUM(INDIRECT(ADDRESS(ROW()-MONTH($A179)+1,2)):$B179*INDIRECT(ADDRESS(ROW()-MONTH($A179)+1,9)):I179)/$K179</f>
        <v>105.32391304347826</v>
      </c>
      <c r="Q179" s="32">
        <f t="array" aca="1" ref="Q179" ca="1">SUM(INDIRECT(ADDRESS(ROW()-MONTH($A179)+1,2)):$B179*INDIRECT(ADDRESS(ROW()-MONTH($A179)+1,10)):J179)/$K179</f>
        <v>1.0145195652173913</v>
      </c>
      <c r="R179" s="43"/>
      <c r="S179" s="43"/>
    </row>
    <row r="180" spans="1:19" x14ac:dyDescent="0.25">
      <c r="A180" s="18">
        <v>42795</v>
      </c>
      <c r="B180" s="19">
        <v>348</v>
      </c>
      <c r="C180" s="20">
        <v>1714</v>
      </c>
      <c r="D180" s="21">
        <f t="shared" si="12"/>
        <v>5.5186477059297028</v>
      </c>
      <c r="E180" s="20">
        <v>458</v>
      </c>
      <c r="F180" s="22">
        <f t="shared" si="17"/>
        <v>124577388</v>
      </c>
      <c r="G180" s="23">
        <v>357981</v>
      </c>
      <c r="H180" s="24">
        <v>325628</v>
      </c>
      <c r="I180" s="25">
        <v>131</v>
      </c>
      <c r="J180" s="26">
        <v>1.0169999999999999</v>
      </c>
      <c r="K180" s="27">
        <f t="shared" si="13"/>
        <v>808</v>
      </c>
      <c r="L180" s="28">
        <f t="shared" si="18"/>
        <v>304941775</v>
      </c>
      <c r="M180" s="30">
        <f t="shared" si="16"/>
        <v>1125</v>
      </c>
      <c r="N180" s="31">
        <f t="shared" si="14"/>
        <v>377403.18688118813</v>
      </c>
      <c r="O180" s="28">
        <v>337447</v>
      </c>
      <c r="P180" s="29">
        <f t="array" aca="1" ref="P180" ca="1">SUM(INDIRECT(ADDRESS(ROW()-MONTH($A180)+1,2)):$B180*INDIRECT(ADDRESS(ROW()-MONTH($A180)+1,9)):I180)/$K180</f>
        <v>116.38242574257426</v>
      </c>
      <c r="Q180" s="32">
        <f t="array" aca="1" ref="Q180" ca="1">SUM(INDIRECT(ADDRESS(ROW()-MONTH($A180)+1,2)):$B180*INDIRECT(ADDRESS(ROW()-MONTH($A180)+1,10)):J180)/$K180</f>
        <v>1.0155878712871287</v>
      </c>
      <c r="R180" s="43"/>
      <c r="S180" s="43"/>
    </row>
    <row r="181" spans="1:19" x14ac:dyDescent="0.25">
      <c r="A181" s="18">
        <v>42826</v>
      </c>
      <c r="B181" s="19">
        <v>332</v>
      </c>
      <c r="C181" s="20">
        <v>1718</v>
      </c>
      <c r="D181" s="21">
        <f t="shared" ref="D181:D244" si="19">C181/AVERAGE(B170:B181)</f>
        <v>5.5404461166353132</v>
      </c>
      <c r="E181" s="20">
        <v>432</v>
      </c>
      <c r="F181" s="22">
        <f t="shared" si="17"/>
        <v>120062156</v>
      </c>
      <c r="G181" s="23">
        <v>361633</v>
      </c>
      <c r="H181" s="24">
        <v>329500</v>
      </c>
      <c r="I181" s="25">
        <v>128</v>
      </c>
      <c r="J181" s="26">
        <v>1.0169999999999999</v>
      </c>
      <c r="K181" s="27">
        <f t="shared" si="13"/>
        <v>1140</v>
      </c>
      <c r="L181" s="28">
        <f t="shared" si="18"/>
        <v>425003931</v>
      </c>
      <c r="M181" s="30">
        <f t="shared" si="16"/>
        <v>1557</v>
      </c>
      <c r="N181" s="31">
        <f t="shared" si="14"/>
        <v>372810.46578947367</v>
      </c>
      <c r="O181" s="28">
        <v>334950</v>
      </c>
      <c r="P181" s="29">
        <f t="array" aca="1" ref="P181" ca="1">SUM(INDIRECT(ADDRESS(ROW()-MONTH($A181)+1,2)):$B181*INDIRECT(ADDRESS(ROW()-MONTH($A181)+1,9)):I181)/$K181</f>
        <v>119.76578947368421</v>
      </c>
      <c r="Q181" s="32">
        <f t="array" aca="1" ref="Q181" ca="1">SUM(INDIRECT(ADDRESS(ROW()-MONTH($A181)+1,2)):$B181*INDIRECT(ADDRESS(ROW()-MONTH($A181)+1,10)):J181)/$K181</f>
        <v>1.0159991228070173</v>
      </c>
      <c r="R181" s="43"/>
      <c r="S181" s="43"/>
    </row>
    <row r="182" spans="1:19" x14ac:dyDescent="0.25">
      <c r="A182" s="18">
        <v>42856</v>
      </c>
      <c r="B182" s="19">
        <v>414</v>
      </c>
      <c r="C182" s="20">
        <v>1674</v>
      </c>
      <c r="D182" s="21">
        <f t="shared" si="19"/>
        <v>5.3100713719270418</v>
      </c>
      <c r="E182" s="20">
        <v>401</v>
      </c>
      <c r="F182" s="22">
        <f t="shared" si="17"/>
        <v>156244014</v>
      </c>
      <c r="G182" s="23">
        <v>377401</v>
      </c>
      <c r="H182" s="24">
        <v>358950</v>
      </c>
      <c r="I182" s="25">
        <v>143</v>
      </c>
      <c r="J182" s="26">
        <v>1.0169999999999999</v>
      </c>
      <c r="K182" s="27">
        <f t="shared" si="13"/>
        <v>1554</v>
      </c>
      <c r="L182" s="28">
        <f t="shared" si="18"/>
        <v>581247945</v>
      </c>
      <c r="M182" s="30">
        <f t="shared" si="16"/>
        <v>1958</v>
      </c>
      <c r="N182" s="31">
        <f t="shared" si="14"/>
        <v>374033.42664092663</v>
      </c>
      <c r="O182" s="28">
        <v>340000</v>
      </c>
      <c r="P182" s="29">
        <f t="array" aca="1" ref="P182" ca="1">SUM(INDIRECT(ADDRESS(ROW()-MONTH($A182)+1,2)):$B182*INDIRECT(ADDRESS(ROW()-MONTH($A182)+1,9)):I182)/$K182</f>
        <v>125.95559845559846</v>
      </c>
      <c r="Q182" s="32">
        <f t="array" aca="1" ref="Q182" ca="1">SUM(INDIRECT(ADDRESS(ROW()-MONTH($A182)+1,2)):$B182*INDIRECT(ADDRESS(ROW()-MONTH($A182)+1,10)):J182)/$K182</f>
        <v>1.0162657657657657</v>
      </c>
      <c r="R182" s="43"/>
      <c r="S182" s="43"/>
    </row>
    <row r="183" spans="1:19" x14ac:dyDescent="0.25">
      <c r="A183" s="18">
        <v>42887</v>
      </c>
      <c r="B183" s="19">
        <v>462</v>
      </c>
      <c r="C183" s="20">
        <v>1710</v>
      </c>
      <c r="D183" s="21">
        <f t="shared" si="19"/>
        <v>5.3257202180119387</v>
      </c>
      <c r="E183" s="20">
        <v>341</v>
      </c>
      <c r="F183" s="22">
        <f t="shared" si="17"/>
        <v>179038860</v>
      </c>
      <c r="G183" s="23">
        <v>387530</v>
      </c>
      <c r="H183" s="24">
        <v>356366</v>
      </c>
      <c r="I183" s="25">
        <v>140</v>
      </c>
      <c r="J183" s="26">
        <v>1.018</v>
      </c>
      <c r="K183" s="27">
        <f t="shared" si="13"/>
        <v>2016</v>
      </c>
      <c r="L183" s="28">
        <f t="shared" si="18"/>
        <v>760286805</v>
      </c>
      <c r="M183" s="30">
        <f t="shared" si="16"/>
        <v>2299</v>
      </c>
      <c r="N183" s="31">
        <f t="shared" si="14"/>
        <v>377126.39136904763</v>
      </c>
      <c r="O183" s="28">
        <v>344950</v>
      </c>
      <c r="P183" s="29">
        <f t="array" aca="1" ref="P183" ca="1">SUM(INDIRECT(ADDRESS(ROW()-MONTH($A183)+1,2)):$B183*INDIRECT(ADDRESS(ROW()-MONTH($A183)+1,9)):I183)/$K183</f>
        <v>129.17410714285714</v>
      </c>
      <c r="Q183" s="32">
        <f t="array" aca="1" ref="Q183" ca="1">SUM(INDIRECT(ADDRESS(ROW()-MONTH($A183)+1,2)):$B183*INDIRECT(ADDRESS(ROW()-MONTH($A183)+1,10)):J183)/$K183</f>
        <v>1.0166631944444444</v>
      </c>
      <c r="R183" s="43"/>
      <c r="S183" s="43"/>
    </row>
    <row r="184" spans="1:19" x14ac:dyDescent="0.25">
      <c r="A184" s="18">
        <v>42917</v>
      </c>
      <c r="B184" s="19">
        <v>328</v>
      </c>
      <c r="C184" s="20">
        <v>1784</v>
      </c>
      <c r="D184" s="21">
        <f t="shared" si="19"/>
        <v>5.5518672199170132</v>
      </c>
      <c r="E184" s="20">
        <v>282</v>
      </c>
      <c r="F184" s="22">
        <f t="shared" si="17"/>
        <v>126336744</v>
      </c>
      <c r="G184" s="23">
        <v>385173</v>
      </c>
      <c r="H184" s="24">
        <v>357595</v>
      </c>
      <c r="I184" s="25">
        <v>122</v>
      </c>
      <c r="J184" s="26">
        <v>1.024</v>
      </c>
      <c r="K184" s="27">
        <f t="shared" si="13"/>
        <v>2344</v>
      </c>
      <c r="L184" s="28">
        <f t="shared" ref="L184:L234" si="20">IF(MONTH(A184)=1,F184,F184+L183)</f>
        <v>886623549</v>
      </c>
      <c r="M184" s="30">
        <f t="shared" si="16"/>
        <v>2581</v>
      </c>
      <c r="N184" s="31">
        <f t="shared" si="14"/>
        <v>378252.36732081912</v>
      </c>
      <c r="O184" s="28">
        <v>346709</v>
      </c>
      <c r="P184" s="29">
        <f t="array" aca="1" ref="P184" ca="1">SUM(INDIRECT(ADDRESS(ROW()-MONTH($A184)+1,2)):$B184*INDIRECT(ADDRESS(ROW()-MONTH($A184)+1,9)):I184)/$K184</f>
        <v>128.17022184300342</v>
      </c>
      <c r="Q184" s="32">
        <f t="array" aca="1" ref="Q184" ca="1">SUM(INDIRECT(ADDRESS(ROW()-MONTH($A184)+1,2)):$B184*INDIRECT(ADDRESS(ROW()-MONTH($A184)+1,10)):J184)/$K184</f>
        <v>1.0176898464163822</v>
      </c>
      <c r="R184" s="43"/>
      <c r="S184" s="43"/>
    </row>
    <row r="185" spans="1:19" x14ac:dyDescent="0.25">
      <c r="A185" s="18">
        <v>42948</v>
      </c>
      <c r="B185" s="19">
        <v>310</v>
      </c>
      <c r="C185" s="20">
        <v>1801</v>
      </c>
      <c r="D185" s="21">
        <f t="shared" si="19"/>
        <v>5.641346906812843</v>
      </c>
      <c r="E185" s="20">
        <v>325</v>
      </c>
      <c r="F185" s="22">
        <f>B185*G185</f>
        <v>116986560</v>
      </c>
      <c r="G185" s="23">
        <v>377376</v>
      </c>
      <c r="H185" s="24">
        <v>349900</v>
      </c>
      <c r="I185" s="25">
        <v>118</v>
      </c>
      <c r="J185" s="26">
        <v>1.0149999999999999</v>
      </c>
      <c r="K185" s="27">
        <f t="shared" si="13"/>
        <v>2654</v>
      </c>
      <c r="L185" s="28">
        <f t="shared" si="20"/>
        <v>1003610109</v>
      </c>
      <c r="M185" s="30">
        <f t="shared" si="16"/>
        <v>2906</v>
      </c>
      <c r="N185" s="31">
        <f t="shared" si="14"/>
        <v>378150.00339110778</v>
      </c>
      <c r="O185" s="28">
        <v>347450</v>
      </c>
      <c r="P185" s="29">
        <f t="array" aca="1" ref="P185" ca="1">SUM(INDIRECT(ADDRESS(ROW()-MONTH($A185)+1,2)):$B185*INDIRECT(ADDRESS(ROW()-MONTH($A185)+1,9)):I185)/$K185</f>
        <v>126.98229088168802</v>
      </c>
      <c r="Q185" s="32">
        <f t="array" aca="1" ref="Q185" ca="1">SUM(INDIRECT(ADDRESS(ROW()-MONTH($A185)+1,2)):$B185*INDIRECT(ADDRESS(ROW()-MONTH($A185)+1,10)):J185)/$K185</f>
        <v>1.0173756593820646</v>
      </c>
      <c r="R185" s="43"/>
      <c r="S185" s="43"/>
    </row>
    <row r="186" spans="1:19" x14ac:dyDescent="0.25">
      <c r="A186" s="18">
        <v>42979</v>
      </c>
      <c r="B186" s="19">
        <v>299</v>
      </c>
      <c r="C186" s="20">
        <v>1896</v>
      </c>
      <c r="D186" s="21">
        <f t="shared" si="19"/>
        <v>5.9296325254104767</v>
      </c>
      <c r="E186" s="20">
        <v>272</v>
      </c>
      <c r="F186" s="22">
        <f t="shared" si="17"/>
        <v>113435816</v>
      </c>
      <c r="G186" s="23">
        <v>379384</v>
      </c>
      <c r="H186" s="24">
        <v>345000</v>
      </c>
      <c r="I186" s="25">
        <v>129</v>
      </c>
      <c r="J186" s="26">
        <v>1.0189999999999999</v>
      </c>
      <c r="K186" s="27">
        <f t="shared" si="13"/>
        <v>2953</v>
      </c>
      <c r="L186" s="28">
        <f t="shared" si="20"/>
        <v>1117045925</v>
      </c>
      <c r="M186" s="30">
        <f t="shared" si="16"/>
        <v>3178</v>
      </c>
      <c r="N186" s="31">
        <f t="shared" si="14"/>
        <v>378274.94920419913</v>
      </c>
      <c r="O186" s="28">
        <v>346888</v>
      </c>
      <c r="P186" s="29">
        <f t="array" aca="1" ref="P186" ca="1">SUM(INDIRECT(ADDRESS(ROW()-MONTH($A186)+1,2)):$B186*INDIRECT(ADDRESS(ROW()-MONTH($A186)+1,9)):I186)/$K186</f>
        <v>127.18658990856756</v>
      </c>
      <c r="Q186" s="32">
        <f t="array" aca="1" ref="Q186" ca="1">SUM(INDIRECT(ADDRESS(ROW()-MONTH($A186)+1,2)):$B186*INDIRECT(ADDRESS(ROW()-MONTH($A186)+1,10)):J186)/$K186</f>
        <v>1.0175401286826955</v>
      </c>
    </row>
    <row r="187" spans="1:19" x14ac:dyDescent="0.25">
      <c r="A187" s="18">
        <v>43009</v>
      </c>
      <c r="B187" s="19">
        <v>312</v>
      </c>
      <c r="C187" s="20">
        <v>1926</v>
      </c>
      <c r="D187" s="21">
        <f t="shared" si="19"/>
        <v>6.0015580368735391</v>
      </c>
      <c r="E187" s="20">
        <v>327</v>
      </c>
      <c r="F187" s="22">
        <f t="shared" si="17"/>
        <v>125043984</v>
      </c>
      <c r="G187" s="23">
        <v>400782</v>
      </c>
      <c r="H187" s="24">
        <v>358693</v>
      </c>
      <c r="I187" s="25">
        <v>139</v>
      </c>
      <c r="J187" s="26">
        <v>1.0209999999999999</v>
      </c>
      <c r="K187" s="27">
        <f t="shared" si="13"/>
        <v>3265</v>
      </c>
      <c r="L187" s="28">
        <f t="shared" si="20"/>
        <v>1242089909</v>
      </c>
      <c r="M187" s="30">
        <f t="shared" si="16"/>
        <v>3505</v>
      </c>
      <c r="N187" s="31">
        <f t="shared" si="14"/>
        <v>380425.6995405819</v>
      </c>
      <c r="O187" s="28">
        <v>347950</v>
      </c>
      <c r="P187" s="29">
        <f t="array" aca="1" ref="P187" ca="1">SUM(INDIRECT(ADDRESS(ROW()-MONTH($A187)+1,2)):$B187*INDIRECT(ADDRESS(ROW()-MONTH($A187)+1,9)):I187)/$K187</f>
        <v>128.31546707503827</v>
      </c>
      <c r="Q187" s="32">
        <f t="array" aca="1" ref="Q187" ca="1">SUM(INDIRECT(ADDRESS(ROW()-MONTH($A187)+1,2)):$B187*INDIRECT(ADDRESS(ROW()-MONTH($A187)+1,10)):J187)/$K187</f>
        <v>1.0178707503828484</v>
      </c>
    </row>
    <row r="188" spans="1:19" x14ac:dyDescent="0.25">
      <c r="A188" s="18">
        <v>43040</v>
      </c>
      <c r="B188" s="19">
        <v>333</v>
      </c>
      <c r="C188" s="20">
        <v>1967</v>
      </c>
      <c r="D188" s="21">
        <f t="shared" si="19"/>
        <v>6.0137579617834396</v>
      </c>
      <c r="E188" s="20">
        <v>267</v>
      </c>
      <c r="F188" s="22">
        <f t="shared" si="17"/>
        <v>130549653</v>
      </c>
      <c r="G188" s="23">
        <v>392041</v>
      </c>
      <c r="H188" s="24">
        <v>349888</v>
      </c>
      <c r="I188" s="25">
        <v>116</v>
      </c>
      <c r="J188" s="26">
        <v>1.0129999999999999</v>
      </c>
      <c r="K188" s="27">
        <f t="shared" si="13"/>
        <v>3598</v>
      </c>
      <c r="L188" s="28">
        <f t="shared" si="20"/>
        <v>1372639562</v>
      </c>
      <c r="M188" s="30">
        <f t="shared" si="16"/>
        <v>3772</v>
      </c>
      <c r="N188" s="31">
        <f t="shared" si="14"/>
        <v>381500.71206225682</v>
      </c>
      <c r="O188" s="28">
        <v>348178</v>
      </c>
      <c r="P188" s="29">
        <f t="array" aca="1" ref="P188" ca="1">SUM(INDIRECT(ADDRESS(ROW()-MONTH($A188)+1,2)):$B188*INDIRECT(ADDRESS(ROW()-MONTH($A188)+1,9)):I188)/$K188</f>
        <v>127.17565314063368</v>
      </c>
      <c r="Q188" s="32">
        <f t="array" aca="1" ref="Q188" ca="1">SUM(INDIRECT(ADDRESS(ROW()-MONTH($A188)+1,2)):$B188*INDIRECT(ADDRESS(ROW()-MONTH($A188)+1,10)):J188)/$K188</f>
        <v>1.0174199555308503</v>
      </c>
    </row>
    <row r="189" spans="1:19" x14ac:dyDescent="0.25">
      <c r="A189" s="18">
        <v>43070</v>
      </c>
      <c r="B189" s="19">
        <v>317</v>
      </c>
      <c r="C189" s="20">
        <v>1950</v>
      </c>
      <c r="D189" s="21">
        <f t="shared" si="19"/>
        <v>5.9770114942528734</v>
      </c>
      <c r="E189" s="20">
        <v>270</v>
      </c>
      <c r="F189" s="22">
        <f t="shared" si="17"/>
        <v>119839631</v>
      </c>
      <c r="G189" s="23">
        <v>378043</v>
      </c>
      <c r="H189" s="24">
        <v>334780</v>
      </c>
      <c r="I189" s="25">
        <v>112</v>
      </c>
      <c r="J189" s="26">
        <v>1.014</v>
      </c>
      <c r="K189" s="27">
        <f t="shared" si="13"/>
        <v>3915</v>
      </c>
      <c r="L189" s="28">
        <f t="shared" si="20"/>
        <v>1492479193</v>
      </c>
      <c r="M189" s="30">
        <f t="shared" si="16"/>
        <v>4042</v>
      </c>
      <c r="N189" s="31">
        <f t="shared" si="14"/>
        <v>381220.73895274586</v>
      </c>
      <c r="O189" s="28">
        <v>347900</v>
      </c>
      <c r="P189" s="29">
        <f t="array" aca="1" ref="P189" ca="1">SUM(INDIRECT(ADDRESS(ROW()-MONTH($A189)+1,2)):$B189*INDIRECT(ADDRESS(ROW()-MONTH($A189)+1,9)):I189)/$K189</f>
        <v>125.94687100893998</v>
      </c>
      <c r="Q189" s="32">
        <f t="array" aca="1" ref="Q189" ca="1">SUM(INDIRECT(ADDRESS(ROW()-MONTH($A189)+1,2)):$B189*INDIRECT(ADDRESS(ROW()-MONTH($A189)+1,10)):J189)/$K189</f>
        <v>1.0171430395913155</v>
      </c>
    </row>
    <row r="190" spans="1:19" x14ac:dyDescent="0.25">
      <c r="A190" s="18">
        <v>43101</v>
      </c>
      <c r="B190" s="19">
        <v>258</v>
      </c>
      <c r="C190" s="20">
        <v>1950</v>
      </c>
      <c r="D190" s="21">
        <f t="shared" si="19"/>
        <v>5.9390862944162439</v>
      </c>
      <c r="E190" s="20">
        <v>351</v>
      </c>
      <c r="F190" s="22">
        <f t="shared" si="17"/>
        <v>101876460</v>
      </c>
      <c r="G190" s="23">
        <v>394870</v>
      </c>
      <c r="H190" s="24">
        <v>358432</v>
      </c>
      <c r="I190" s="25">
        <v>90</v>
      </c>
      <c r="J190" s="26">
        <v>1.014</v>
      </c>
      <c r="K190" s="27">
        <f t="shared" si="13"/>
        <v>258</v>
      </c>
      <c r="L190" s="28">
        <f t="shared" si="20"/>
        <v>101876460</v>
      </c>
      <c r="M190" s="30">
        <f t="shared" si="16"/>
        <v>351</v>
      </c>
      <c r="N190" s="31">
        <f t="shared" si="14"/>
        <v>394870</v>
      </c>
      <c r="O190" s="28">
        <v>358432</v>
      </c>
      <c r="P190" s="29">
        <f t="array" aca="1" ref="P190" ca="1">SUM(INDIRECT(ADDRESS(ROW()-MONTH($A190)+1,2)):$B190*INDIRECT(ADDRESS(ROW()-MONTH($A190)+1,9)):I190)/$K190</f>
        <v>90</v>
      </c>
      <c r="Q190" s="32">
        <f t="array" aca="1" ref="Q190" ca="1">SUM(INDIRECT(ADDRESS(ROW()-MONTH($A190)+1,2)):$B190*INDIRECT(ADDRESS(ROW()-MONTH($A190)+1,10)):J190)/$K190</f>
        <v>1.014</v>
      </c>
    </row>
    <row r="191" spans="1:19" x14ac:dyDescent="0.25">
      <c r="A191" s="18">
        <v>43132</v>
      </c>
      <c r="B191" s="19">
        <v>273</v>
      </c>
      <c r="C191" s="20">
        <v>1936</v>
      </c>
      <c r="D191" s="21">
        <f t="shared" si="19"/>
        <v>5.8283993978926238</v>
      </c>
      <c r="E191" s="20">
        <v>436</v>
      </c>
      <c r="F191" s="22">
        <f t="shared" si="17"/>
        <v>95891523</v>
      </c>
      <c r="G191" s="23">
        <v>351251</v>
      </c>
      <c r="H191" s="24">
        <v>325000</v>
      </c>
      <c r="I191" s="25">
        <v>123</v>
      </c>
      <c r="J191" s="26">
        <v>1.0109999999999999</v>
      </c>
      <c r="K191" s="27">
        <f t="shared" si="13"/>
        <v>531</v>
      </c>
      <c r="L191" s="28">
        <f>IF(MONTH(A191)=1,F191,F191+L190)</f>
        <v>197767983</v>
      </c>
      <c r="M191" s="30">
        <f t="shared" si="16"/>
        <v>787</v>
      </c>
      <c r="N191" s="31">
        <f t="shared" si="14"/>
        <v>372444.41242937854</v>
      </c>
      <c r="O191" s="28">
        <v>335943</v>
      </c>
      <c r="P191" s="29">
        <f t="array" aca="1" ref="P191" ca="1">SUM(INDIRECT(ADDRESS(ROW()-MONTH($A191)+1,2)):$B191*INDIRECT(ADDRESS(ROW()-MONTH($A191)+1,9)):I191)/$K191</f>
        <v>106.96610169491525</v>
      </c>
      <c r="Q191" s="32">
        <f t="array" aca="1" ref="Q191" ca="1">SUM(INDIRECT(ADDRESS(ROW()-MONTH($A191)+1,2)):$B191*INDIRECT(ADDRESS(ROW()-MONTH($A191)+1,10)):J191)/$K191</f>
        <v>1.0124576271186441</v>
      </c>
    </row>
    <row r="192" spans="1:19" x14ac:dyDescent="0.25">
      <c r="A192" s="18">
        <v>43160</v>
      </c>
      <c r="B192" s="19">
        <v>401</v>
      </c>
      <c r="C192" s="20">
        <v>1942</v>
      </c>
      <c r="D192" s="21">
        <f t="shared" si="19"/>
        <v>5.7697449863827686</v>
      </c>
      <c r="E192" s="20">
        <v>449</v>
      </c>
      <c r="F192" s="22">
        <f t="shared" si="17"/>
        <v>149186436</v>
      </c>
      <c r="G192" s="23">
        <v>372036</v>
      </c>
      <c r="H192" s="24">
        <v>333850</v>
      </c>
      <c r="I192" s="25">
        <v>135</v>
      </c>
      <c r="J192" s="26">
        <v>1.016</v>
      </c>
      <c r="K192" s="27">
        <f t="shared" si="13"/>
        <v>932</v>
      </c>
      <c r="L192" s="28">
        <f t="shared" si="20"/>
        <v>346954419</v>
      </c>
      <c r="M192" s="30">
        <f t="shared" si="16"/>
        <v>1236</v>
      </c>
      <c r="N192" s="31">
        <f t="shared" si="14"/>
        <v>372268.68991416309</v>
      </c>
      <c r="O192" s="28">
        <v>335000</v>
      </c>
      <c r="P192" s="29">
        <f t="array" aca="1" ref="P192" ca="1">SUM(INDIRECT(ADDRESS(ROW()-MONTH($A192)+1,2)):$B192*INDIRECT(ADDRESS(ROW()-MONTH($A192)+1,9)):I192)/$K192</f>
        <v>119.02789699570816</v>
      </c>
      <c r="Q192" s="32">
        <f t="array" aca="1" ref="Q192" ca="1">SUM(INDIRECT(ADDRESS(ROW()-MONTH($A192)+1,2)):$B192*INDIRECT(ADDRESS(ROW()-MONTH($A192)+1,10)):J192)/$K192</f>
        <v>1.0139817596566523</v>
      </c>
    </row>
    <row r="193" spans="1:17" ht="13.5" customHeight="1" x14ac:dyDescent="0.25">
      <c r="A193" s="18">
        <v>43191</v>
      </c>
      <c r="B193" s="19">
        <v>355</v>
      </c>
      <c r="C193" s="20">
        <v>1919</v>
      </c>
      <c r="D193" s="21">
        <f t="shared" si="19"/>
        <v>5.6691285081240768</v>
      </c>
      <c r="E193" s="20">
        <v>438</v>
      </c>
      <c r="F193" s="22">
        <f t="shared" si="17"/>
        <v>132362460</v>
      </c>
      <c r="G193" s="23">
        <v>372852</v>
      </c>
      <c r="H193" s="24">
        <v>343000</v>
      </c>
      <c r="I193" s="25">
        <v>142</v>
      </c>
      <c r="J193" s="26">
        <v>1.0149999999999999</v>
      </c>
      <c r="K193" s="27">
        <f t="shared" si="13"/>
        <v>1287</v>
      </c>
      <c r="L193" s="28">
        <f t="shared" si="20"/>
        <v>479316879</v>
      </c>
      <c r="M193" s="30">
        <f t="shared" si="16"/>
        <v>1674</v>
      </c>
      <c r="N193" s="31">
        <f t="shared" si="14"/>
        <v>372429.58741258743</v>
      </c>
      <c r="O193" s="28">
        <v>339900</v>
      </c>
      <c r="P193" s="29">
        <f t="array" aca="1" ref="P193" ca="1">SUM(INDIRECT(ADDRESS(ROW()-MONTH($A193)+1,2)):$B193*INDIRECT(ADDRESS(ROW()-MONTH($A193)+1,9)):I193)/$K193</f>
        <v>125.36441336441337</v>
      </c>
      <c r="Q193" s="32">
        <f t="array" aca="1" ref="Q193" ca="1">SUM(INDIRECT(ADDRESS(ROW()-MONTH($A193)+1,2)):$B193*INDIRECT(ADDRESS(ROW()-MONTH($A193)+1,10)):J193)/$K193</f>
        <v>1.0142626262626262</v>
      </c>
    </row>
    <row r="194" spans="1:17" x14ac:dyDescent="0.25">
      <c r="A194" s="18">
        <v>43221</v>
      </c>
      <c r="B194" s="19">
        <v>457</v>
      </c>
      <c r="C194" s="20">
        <v>1890</v>
      </c>
      <c r="D194" s="21">
        <f t="shared" si="19"/>
        <v>5.5249695493300859</v>
      </c>
      <c r="E194" s="20">
        <v>363</v>
      </c>
      <c r="F194" s="22">
        <f t="shared" si="17"/>
        <v>175982474</v>
      </c>
      <c r="G194" s="23">
        <v>385082</v>
      </c>
      <c r="H194" s="24">
        <v>349900</v>
      </c>
      <c r="I194" s="25">
        <v>142</v>
      </c>
      <c r="J194" s="26">
        <v>1.0169999999999999</v>
      </c>
      <c r="K194" s="27">
        <f t="shared" si="13"/>
        <v>1744</v>
      </c>
      <c r="L194" s="28">
        <f t="shared" si="20"/>
        <v>655299353</v>
      </c>
      <c r="M194" s="30">
        <f t="shared" si="16"/>
        <v>2037</v>
      </c>
      <c r="N194" s="31">
        <f t="shared" si="14"/>
        <v>375745.04185779818</v>
      </c>
      <c r="O194" s="28">
        <v>340960</v>
      </c>
      <c r="P194" s="29">
        <f t="array" aca="1" ref="P194" ca="1">SUM(INDIRECT(ADDRESS(ROW()-MONTH($A194)+1,2)):$B194*INDIRECT(ADDRESS(ROW()-MONTH($A194)+1,9)):I194)/$K194</f>
        <v>129.723623853211</v>
      </c>
      <c r="Q194" s="32">
        <f t="array" aca="1" ref="Q194" ca="1">SUM(INDIRECT(ADDRESS(ROW()-MONTH($A194)+1,2)):$B194*INDIRECT(ADDRESS(ROW()-MONTH($A194)+1,10)):J194)/$K194</f>
        <v>1.0149799311926606</v>
      </c>
    </row>
    <row r="195" spans="1:17" x14ac:dyDescent="0.25">
      <c r="A195" s="18">
        <v>43252</v>
      </c>
      <c r="B195" s="19">
        <v>450</v>
      </c>
      <c r="C195" s="20">
        <v>1889</v>
      </c>
      <c r="D195" s="21">
        <f t="shared" si="19"/>
        <v>5.5382360127046182</v>
      </c>
      <c r="E195" s="20">
        <v>329</v>
      </c>
      <c r="F195" s="22">
        <f t="shared" si="17"/>
        <v>177421500</v>
      </c>
      <c r="G195" s="23">
        <v>394270</v>
      </c>
      <c r="H195" s="24">
        <v>364675</v>
      </c>
      <c r="I195" s="25">
        <v>125</v>
      </c>
      <c r="J195" s="26">
        <v>1.02</v>
      </c>
      <c r="K195" s="27">
        <f t="shared" si="13"/>
        <v>2194</v>
      </c>
      <c r="L195" s="28">
        <f>IF(MONTH(A195)=1,F195,F195+L194)</f>
        <v>832720853</v>
      </c>
      <c r="M195" s="30">
        <f t="shared" si="16"/>
        <v>2366</v>
      </c>
      <c r="N195" s="31">
        <f t="shared" si="14"/>
        <v>379544.60027347313</v>
      </c>
      <c r="O195" s="28">
        <v>345000</v>
      </c>
      <c r="P195" s="29">
        <f t="array" aca="1" ref="P195" ca="1">SUM(INDIRECT(ADDRESS(ROW()-MONTH($A195)+1,2)):$B195*INDIRECT(ADDRESS(ROW()-MONTH($A195)+1,9)):I195)/$K195</f>
        <v>128.75478577939836</v>
      </c>
      <c r="Q195" s="32">
        <f t="array" aca="1" ref="Q195" ca="1">SUM(INDIRECT(ADDRESS(ROW()-MONTH($A195)+1,2)):$B195*INDIRECT(ADDRESS(ROW()-MONTH($A195)+1,10)):J195)/$K195</f>
        <v>1.0160095715587967</v>
      </c>
    </row>
    <row r="196" spans="1:17" x14ac:dyDescent="0.25">
      <c r="A196" s="18">
        <v>43282</v>
      </c>
      <c r="B196" s="19">
        <v>351</v>
      </c>
      <c r="C196" s="20">
        <v>1915</v>
      </c>
      <c r="D196" s="21">
        <f t="shared" si="19"/>
        <v>5.5830903790087465</v>
      </c>
      <c r="E196" s="20">
        <v>279</v>
      </c>
      <c r="F196" s="22">
        <f t="shared" si="17"/>
        <v>138006180</v>
      </c>
      <c r="G196" s="23">
        <v>393180</v>
      </c>
      <c r="H196" s="24">
        <v>356388</v>
      </c>
      <c r="I196" s="25">
        <v>113</v>
      </c>
      <c r="J196" s="26">
        <v>1.0189999999999999</v>
      </c>
      <c r="K196" s="27">
        <f t="shared" si="13"/>
        <v>2545</v>
      </c>
      <c r="L196" s="28">
        <f t="shared" si="20"/>
        <v>970727033</v>
      </c>
      <c r="M196" s="30">
        <f t="shared" si="16"/>
        <v>2645</v>
      </c>
      <c r="N196" s="31">
        <f t="shared" si="14"/>
        <v>381425.16031434183</v>
      </c>
      <c r="O196" s="28">
        <v>346964</v>
      </c>
      <c r="P196" s="29">
        <f t="array" aca="1" ref="P196" ca="1">SUM(INDIRECT(ADDRESS(ROW()-MONTH($A196)+1,2)):$B196*INDIRECT(ADDRESS(ROW()-MONTH($A196)+1,9)):I196)/$K196</f>
        <v>126.58192534381139</v>
      </c>
      <c r="Q196" s="32">
        <f t="array" aca="1" ref="Q196" ca="1">SUM(INDIRECT(ADDRESS(ROW()-MONTH($A196)+1,2)):$B196*INDIRECT(ADDRESS(ROW()-MONTH($A196)+1,10)):J196)/$K196</f>
        <v>1.0164220039292731</v>
      </c>
    </row>
    <row r="197" spans="1:17" x14ac:dyDescent="0.25">
      <c r="A197" s="18">
        <v>43313</v>
      </c>
      <c r="B197" s="19">
        <v>340</v>
      </c>
      <c r="C197" s="20">
        <v>2004</v>
      </c>
      <c r="D197" s="21">
        <f t="shared" si="19"/>
        <v>5.800289435600579</v>
      </c>
      <c r="E197" s="20">
        <v>277</v>
      </c>
      <c r="F197" s="22">
        <f t="shared" si="17"/>
        <v>138565640</v>
      </c>
      <c r="G197" s="23">
        <v>407546</v>
      </c>
      <c r="H197" s="24">
        <v>368109</v>
      </c>
      <c r="I197" s="25">
        <v>119</v>
      </c>
      <c r="J197" s="26">
        <v>1.0209999999999999</v>
      </c>
      <c r="K197" s="27">
        <f t="shared" si="13"/>
        <v>2885</v>
      </c>
      <c r="L197" s="28">
        <f t="shared" si="20"/>
        <v>1109292673</v>
      </c>
      <c r="M197" s="30">
        <f t="shared" si="16"/>
        <v>2922</v>
      </c>
      <c r="N197" s="31">
        <f t="shared" si="14"/>
        <v>384503.52616984403</v>
      </c>
      <c r="O197" s="28">
        <v>348975</v>
      </c>
      <c r="P197" s="29">
        <f t="array" aca="1" ref="P197" ca="1">SUM(INDIRECT(ADDRESS(ROW()-MONTH($A197)+1,2)):$B197*INDIRECT(ADDRESS(ROW()-MONTH($A197)+1,9)):I197)/$K197</f>
        <v>125.68838821490468</v>
      </c>
      <c r="Q197" s="32">
        <f t="array" aca="1" ref="Q197" ca="1">SUM(INDIRECT(ADDRESS(ROW()-MONTH($A197)+1,2)):$B197*INDIRECT(ADDRESS(ROW()-MONTH($A197)+1,10)):J197)/$K197</f>
        <v>1.0169615251299826</v>
      </c>
    </row>
    <row r="198" spans="1:17" x14ac:dyDescent="0.25">
      <c r="A198" s="18">
        <v>43344</v>
      </c>
      <c r="B198" s="19">
        <v>256</v>
      </c>
      <c r="C198" s="20">
        <v>2050</v>
      </c>
      <c r="D198" s="21">
        <f t="shared" si="19"/>
        <v>5.9956129661223487</v>
      </c>
      <c r="E198" s="20">
        <v>266</v>
      </c>
      <c r="F198" s="22">
        <f t="shared" si="17"/>
        <v>103149312</v>
      </c>
      <c r="G198" s="23">
        <v>402927</v>
      </c>
      <c r="H198" s="24">
        <v>375176</v>
      </c>
      <c r="I198" s="25">
        <v>135</v>
      </c>
      <c r="J198" s="26">
        <v>1.014</v>
      </c>
      <c r="K198" s="27">
        <f t="shared" si="13"/>
        <v>3141</v>
      </c>
      <c r="L198" s="28">
        <f t="shared" si="20"/>
        <v>1212441985</v>
      </c>
      <c r="M198" s="30">
        <f t="shared" si="16"/>
        <v>3188</v>
      </c>
      <c r="N198" s="31">
        <f t="shared" si="14"/>
        <v>386005.08914358483</v>
      </c>
      <c r="O198" s="28">
        <v>350000</v>
      </c>
      <c r="P198" s="29">
        <f t="array" aca="1" ref="P198" ca="1">SUM(INDIRECT(ADDRESS(ROW()-MONTH($A198)+1,2)):$B198*INDIRECT(ADDRESS(ROW()-MONTH($A198)+1,9)):I198)/$K198</f>
        <v>126.44730977395734</v>
      </c>
      <c r="Q198" s="32">
        <f t="array" aca="1" ref="Q198" ca="1">SUM(INDIRECT(ADDRESS(ROW()-MONTH($A198)+1,2)):$B198*INDIRECT(ADDRESS(ROW()-MONTH($A198)+1,10)):J198)/$K198</f>
        <v>1.0167201528175738</v>
      </c>
    </row>
    <row r="199" spans="1:17" x14ac:dyDescent="0.25">
      <c r="A199" s="18">
        <v>43374</v>
      </c>
      <c r="B199" s="19">
        <v>327</v>
      </c>
      <c r="C199" s="20">
        <v>2122</v>
      </c>
      <c r="D199" s="21">
        <f t="shared" si="19"/>
        <v>6.1835842642059244</v>
      </c>
      <c r="E199" s="20">
        <v>227</v>
      </c>
      <c r="F199" s="22">
        <f t="shared" si="17"/>
        <v>135178857</v>
      </c>
      <c r="G199" s="23">
        <v>413391</v>
      </c>
      <c r="H199" s="24">
        <v>371127</v>
      </c>
      <c r="I199" s="25">
        <v>117</v>
      </c>
      <c r="J199" s="26">
        <v>1.012</v>
      </c>
      <c r="K199" s="27">
        <f t="shared" si="13"/>
        <v>3468</v>
      </c>
      <c r="L199" s="28">
        <f t="shared" si="20"/>
        <v>1347620842</v>
      </c>
      <c r="M199" s="30">
        <f t="shared" si="16"/>
        <v>3415</v>
      </c>
      <c r="N199" s="31">
        <f t="shared" si="14"/>
        <v>388587.3246828143</v>
      </c>
      <c r="O199" s="28">
        <v>353071</v>
      </c>
      <c r="P199" s="29">
        <f t="array" aca="1" ref="P199" ca="1">SUM(INDIRECT(ADDRESS(ROW()-MONTH($A199)+1,2)):$B199*INDIRECT(ADDRESS(ROW()-MONTH($A199)+1,9)):I199)/$K199</f>
        <v>125.55651672433679</v>
      </c>
      <c r="Q199" s="32">
        <f t="array" aca="1" ref="Q199" ca="1">SUM(INDIRECT(ADDRESS(ROW()-MONTH($A199)+1,2)):$B199*INDIRECT(ADDRESS(ROW()-MONTH($A199)+1,10)):J199)/$K199</f>
        <v>1.0162750865051902</v>
      </c>
    </row>
    <row r="200" spans="1:17" x14ac:dyDescent="0.25">
      <c r="A200" s="18">
        <v>43405</v>
      </c>
      <c r="B200" s="19">
        <v>325</v>
      </c>
      <c r="C200" s="20">
        <v>2189</v>
      </c>
      <c r="D200" s="21">
        <f t="shared" si="19"/>
        <v>6.3912408759124091</v>
      </c>
      <c r="E200" s="20">
        <v>202</v>
      </c>
      <c r="F200" s="22">
        <f t="shared" si="17"/>
        <v>130857025</v>
      </c>
      <c r="G200" s="23">
        <v>402637</v>
      </c>
      <c r="H200" s="24">
        <v>367500</v>
      </c>
      <c r="I200" s="25">
        <v>111</v>
      </c>
      <c r="J200" s="26">
        <v>1.01</v>
      </c>
      <c r="K200" s="27">
        <f t="shared" si="13"/>
        <v>3793</v>
      </c>
      <c r="L200" s="28">
        <f t="shared" si="20"/>
        <v>1478477867</v>
      </c>
      <c r="M200" s="30">
        <f t="shared" si="16"/>
        <v>3617</v>
      </c>
      <c r="N200" s="31">
        <f t="shared" si="14"/>
        <v>389791.15924070659</v>
      </c>
      <c r="O200" s="28">
        <v>354580</v>
      </c>
      <c r="P200" s="29">
        <f t="array" aca="1" ref="P200" ca="1">SUM(INDIRECT(ADDRESS(ROW()-MONTH($A200)+1,2)):$B200*INDIRECT(ADDRESS(ROW()-MONTH($A200)+1,9)):I200)/$K200</f>
        <v>124.30925388874242</v>
      </c>
      <c r="Q200" s="32">
        <f t="array" aca="1" ref="Q200" ca="1">SUM(INDIRECT(ADDRESS(ROW()-MONTH($A200)+1,2)):$B200*INDIRECT(ADDRESS(ROW()-MONTH($A200)+1,10)):J200)/$K200</f>
        <v>1.0157374110203004</v>
      </c>
    </row>
    <row r="201" spans="1:17" x14ac:dyDescent="0.25">
      <c r="A201" s="18">
        <v>43435</v>
      </c>
      <c r="B201" s="19">
        <v>255</v>
      </c>
      <c r="C201" s="20">
        <v>2170</v>
      </c>
      <c r="D201" s="21">
        <f t="shared" si="19"/>
        <v>6.4328063241106719</v>
      </c>
      <c r="E201" s="20">
        <v>176</v>
      </c>
      <c r="F201" s="22">
        <f t="shared" si="17"/>
        <v>107889990</v>
      </c>
      <c r="G201" s="23">
        <v>423098</v>
      </c>
      <c r="H201" s="24">
        <v>390000</v>
      </c>
      <c r="I201" s="25">
        <v>108</v>
      </c>
      <c r="J201" s="26">
        <v>1.0109999999999999</v>
      </c>
      <c r="K201" s="27">
        <f t="shared" si="13"/>
        <v>4048</v>
      </c>
      <c r="L201" s="28">
        <f t="shared" si="20"/>
        <v>1586367857</v>
      </c>
      <c r="M201" s="30">
        <f t="shared" si="16"/>
        <v>3793</v>
      </c>
      <c r="N201" s="31">
        <f t="shared" si="14"/>
        <v>391889.29273715417</v>
      </c>
      <c r="O201" s="28">
        <v>356448</v>
      </c>
      <c r="P201" s="29">
        <f t="array" aca="1" ref="P201" ca="1">SUM(INDIRECT(ADDRESS(ROW()-MONTH($A201)+1,2)):$B201*INDIRECT(ADDRESS(ROW()-MONTH($A201)+1,9)):I201)/$K201</f>
        <v>123.28186758893281</v>
      </c>
      <c r="Q201" s="32">
        <f t="array" aca="1" ref="Q201" ca="1">SUM(INDIRECT(ADDRESS(ROW()-MONTH($A201)+1,2)):$B201*INDIRECT(ADDRESS(ROW()-MONTH($A201)+1,10)):J201)/$K201</f>
        <v>1.0154389822134386</v>
      </c>
    </row>
    <row r="202" spans="1:17" x14ac:dyDescent="0.25">
      <c r="A202" s="18">
        <v>43466</v>
      </c>
      <c r="B202" s="19">
        <v>219</v>
      </c>
      <c r="C202" s="20">
        <v>2207</v>
      </c>
      <c r="D202" s="21">
        <f t="shared" si="19"/>
        <v>6.6061361935644802</v>
      </c>
      <c r="E202" s="20">
        <v>274</v>
      </c>
      <c r="F202" s="22">
        <f t="shared" si="17"/>
        <v>86633772</v>
      </c>
      <c r="G202" s="23">
        <v>395588</v>
      </c>
      <c r="H202" s="24">
        <v>349950</v>
      </c>
      <c r="I202" s="25">
        <v>127</v>
      </c>
      <c r="J202" s="26">
        <v>1.01</v>
      </c>
      <c r="K202" s="27">
        <f t="shared" si="13"/>
        <v>219</v>
      </c>
      <c r="L202" s="28">
        <f t="shared" si="20"/>
        <v>86633772</v>
      </c>
      <c r="M202" s="30">
        <f t="shared" si="16"/>
        <v>274</v>
      </c>
      <c r="N202" s="31">
        <f t="shared" si="14"/>
        <v>395588</v>
      </c>
      <c r="O202" s="28">
        <v>349950</v>
      </c>
      <c r="P202" s="29">
        <f t="array" aca="1" ref="P202" ca="1">SUM(INDIRECT(ADDRESS(ROW()-MONTH($A202)+1,2)):$B202*INDIRECT(ADDRESS(ROW()-MONTH($A202)+1,9)):I202)/$K202</f>
        <v>127</v>
      </c>
      <c r="Q202" s="32">
        <f t="array" aca="1" ref="Q202" ca="1">SUM(INDIRECT(ADDRESS(ROW()-MONTH($A202)+1,2)):$B202*INDIRECT(ADDRESS(ROW()-MONTH($A202)+1,10)):J202)/$K202</f>
        <v>1.01</v>
      </c>
    </row>
    <row r="203" spans="1:17" x14ac:dyDescent="0.25">
      <c r="A203" s="18">
        <v>43497</v>
      </c>
      <c r="B203" s="19">
        <v>231</v>
      </c>
      <c r="C203" s="20">
        <v>2127</v>
      </c>
      <c r="D203" s="21">
        <f t="shared" si="19"/>
        <v>6.4340811696496099</v>
      </c>
      <c r="E203" s="20">
        <v>295</v>
      </c>
      <c r="F203" s="22">
        <f t="shared" si="17"/>
        <v>90603282</v>
      </c>
      <c r="G203" s="23">
        <v>392222</v>
      </c>
      <c r="H203" s="24">
        <v>366815</v>
      </c>
      <c r="I203" s="25">
        <v>142</v>
      </c>
      <c r="J203" s="26">
        <v>1.01</v>
      </c>
      <c r="K203" s="27">
        <f t="shared" si="13"/>
        <v>450</v>
      </c>
      <c r="L203" s="28">
        <f t="shared" si="20"/>
        <v>177237054</v>
      </c>
      <c r="M203" s="30">
        <f t="shared" si="16"/>
        <v>569</v>
      </c>
      <c r="N203" s="31">
        <f t="shared" si="14"/>
        <v>393860.12</v>
      </c>
      <c r="O203" s="28">
        <v>359850</v>
      </c>
      <c r="P203" s="29">
        <f t="array" aca="1" ref="P203" ca="1">SUM(INDIRECT(ADDRESS(ROW()-MONTH($A203)+1,2)):$B203*INDIRECT(ADDRESS(ROW()-MONTH($A203)+1,9)):I203)/$K203</f>
        <v>134.69999999999999</v>
      </c>
      <c r="Q203" s="32">
        <f t="array" aca="1" ref="Q203" ca="1">SUM(INDIRECT(ADDRESS(ROW()-MONTH($A203)+1,2)):$B203*INDIRECT(ADDRESS(ROW()-MONTH($A203)+1,10)):J203)/$K203</f>
        <v>1.01</v>
      </c>
    </row>
    <row r="204" spans="1:17" x14ac:dyDescent="0.25">
      <c r="A204" s="18">
        <v>43525</v>
      </c>
      <c r="B204" s="19">
        <v>288</v>
      </c>
      <c r="C204" s="20">
        <v>1988</v>
      </c>
      <c r="D204" s="21">
        <f t="shared" si="19"/>
        <v>6.1899325376232479</v>
      </c>
      <c r="E204" s="20">
        <v>433</v>
      </c>
      <c r="F204" s="22">
        <f t="shared" si="17"/>
        <v>111756672</v>
      </c>
      <c r="G204" s="23">
        <v>388044</v>
      </c>
      <c r="H204" s="24">
        <v>365780</v>
      </c>
      <c r="I204" s="25">
        <v>153</v>
      </c>
      <c r="J204" s="26">
        <v>1.0029999999999999</v>
      </c>
      <c r="K204" s="27">
        <f t="shared" si="13"/>
        <v>738</v>
      </c>
      <c r="L204" s="28">
        <f t="shared" si="20"/>
        <v>288993726</v>
      </c>
      <c r="M204" s="30">
        <f t="shared" si="16"/>
        <v>1002</v>
      </c>
      <c r="N204" s="31">
        <f t="shared" si="14"/>
        <v>391590.41463414632</v>
      </c>
      <c r="O204" s="28">
        <v>361000</v>
      </c>
      <c r="P204" s="29">
        <f t="array" aca="1" ref="P204" ca="1">SUM(INDIRECT(ADDRESS(ROW()-MONTH($A204)+1,2)):$B204*INDIRECT(ADDRESS(ROW()-MONTH($A204)+1,9)):I204)/$K204</f>
        <v>141.84146341463415</v>
      </c>
      <c r="Q204" s="32">
        <f t="array" aca="1" ref="Q204" ca="1">SUM(INDIRECT(ADDRESS(ROW()-MONTH($A204)+1,2)):$B204*INDIRECT(ADDRESS(ROW()-MONTH($A204)+1,10)):J204)/$K204</f>
        <v>1.0072682926829268</v>
      </c>
    </row>
    <row r="205" spans="1:17" x14ac:dyDescent="0.25">
      <c r="A205" s="18">
        <v>43556</v>
      </c>
      <c r="B205" s="19">
        <v>365</v>
      </c>
      <c r="C205" s="20">
        <v>2014</v>
      </c>
      <c r="D205" s="21">
        <f t="shared" si="19"/>
        <v>6.2546583850931681</v>
      </c>
      <c r="E205" s="20">
        <v>422</v>
      </c>
      <c r="F205" s="22">
        <f t="shared" si="17"/>
        <v>144870325</v>
      </c>
      <c r="G205" s="23">
        <v>396905</v>
      </c>
      <c r="H205" s="24">
        <v>359925</v>
      </c>
      <c r="I205" s="25">
        <v>150</v>
      </c>
      <c r="J205" s="26">
        <v>1.0069999999999999</v>
      </c>
      <c r="K205" s="27">
        <f t="shared" si="13"/>
        <v>1103</v>
      </c>
      <c r="L205" s="28">
        <f t="shared" si="20"/>
        <v>433864051</v>
      </c>
      <c r="M205" s="30">
        <f t="shared" si="16"/>
        <v>1424</v>
      </c>
      <c r="N205" s="31">
        <f t="shared" si="14"/>
        <v>393349.09428830462</v>
      </c>
      <c r="O205" s="28">
        <v>359975</v>
      </c>
      <c r="P205" s="29">
        <f t="array" aca="1" ref="P205" ca="1">SUM(INDIRECT(ADDRESS(ROW()-MONTH($A205)+1,2)):$B205*INDIRECT(ADDRESS(ROW()-MONTH($A205)+1,9)):I205)/$K205</f>
        <v>144.54125113327288</v>
      </c>
      <c r="Q205" s="32">
        <f t="array" aca="1" ref="Q205" ca="1">SUM(INDIRECT(ADDRESS(ROW()-MONTH($A205)+1,2)):$B205*INDIRECT(ADDRESS(ROW()-MONTH($A205)+1,10)):J205)/$K205</f>
        <v>1.0071795104261105</v>
      </c>
    </row>
    <row r="206" spans="1:17" x14ac:dyDescent="0.25">
      <c r="A206" s="18">
        <v>43586</v>
      </c>
      <c r="B206" s="19">
        <v>418</v>
      </c>
      <c r="C206" s="20">
        <v>1953</v>
      </c>
      <c r="D206" s="21">
        <f t="shared" si="19"/>
        <v>6.1270588235294117</v>
      </c>
      <c r="E206" s="20">
        <v>388</v>
      </c>
      <c r="F206" s="22">
        <f t="shared" si="17"/>
        <v>167599608</v>
      </c>
      <c r="G206" s="23">
        <v>400956</v>
      </c>
      <c r="H206" s="24">
        <v>368425</v>
      </c>
      <c r="I206" s="25">
        <v>177</v>
      </c>
      <c r="J206" s="26">
        <v>1.006</v>
      </c>
      <c r="K206" s="27">
        <f t="shared" si="13"/>
        <v>1521</v>
      </c>
      <c r="L206" s="28">
        <f t="shared" si="20"/>
        <v>601463659</v>
      </c>
      <c r="M206" s="30">
        <f t="shared" si="16"/>
        <v>1812</v>
      </c>
      <c r="N206" s="31">
        <f t="shared" si="14"/>
        <v>395439.61801446415</v>
      </c>
      <c r="O206" s="28">
        <v>362767</v>
      </c>
      <c r="P206" s="29">
        <f t="array" aca="1" ref="P206" ca="1">SUM(INDIRECT(ADDRESS(ROW()-MONTH($A206)+1,2)):$B206*INDIRECT(ADDRESS(ROW()-MONTH($A206)+1,9)):I206)/$K206</f>
        <v>153.46153846153845</v>
      </c>
      <c r="Q206" s="32">
        <f t="array" aca="1" ref="Q206" ca="1">SUM(INDIRECT(ADDRESS(ROW()-MONTH($A206)+1,2)):$B206*INDIRECT(ADDRESS(ROW()-MONTH($A206)+1,10)):J206)/$K206</f>
        <v>1.0068553583168967</v>
      </c>
    </row>
    <row r="207" spans="1:17" x14ac:dyDescent="0.25">
      <c r="A207" s="18">
        <v>43617</v>
      </c>
      <c r="B207" s="19">
        <v>379</v>
      </c>
      <c r="C207" s="20">
        <v>1936</v>
      </c>
      <c r="D207" s="21">
        <f t="shared" si="19"/>
        <v>6.1885988279168886</v>
      </c>
      <c r="E207" s="20">
        <v>302</v>
      </c>
      <c r="F207" s="22">
        <f t="shared" si="17"/>
        <v>156644111</v>
      </c>
      <c r="G207" s="23">
        <v>413309</v>
      </c>
      <c r="H207" s="24">
        <v>365000</v>
      </c>
      <c r="I207" s="25">
        <v>157</v>
      </c>
      <c r="J207" s="26">
        <v>1.0109999999999999</v>
      </c>
      <c r="K207" s="27">
        <f t="shared" si="13"/>
        <v>1900</v>
      </c>
      <c r="L207" s="28">
        <f t="shared" si="20"/>
        <v>758107770</v>
      </c>
      <c r="M207" s="30">
        <f t="shared" si="16"/>
        <v>2114</v>
      </c>
      <c r="N207" s="31">
        <f t="shared" si="14"/>
        <v>399004.0894736842</v>
      </c>
      <c r="O207" s="28">
        <v>363637</v>
      </c>
      <c r="P207" s="29">
        <f t="array" aca="1" ref="P207" ca="1">SUM(INDIRECT(ADDRESS(ROW()-MONTH($A207)+1,2)):$B207*INDIRECT(ADDRESS(ROW()-MONTH($A207)+1,9)):I207)/$K207</f>
        <v>154.16736842105263</v>
      </c>
      <c r="Q207" s="32">
        <f t="array" aca="1" ref="Q207" ca="1">SUM(INDIRECT(ADDRESS(ROW()-MONTH($A207)+1,2)):$B207*INDIRECT(ADDRESS(ROW()-MONTH($A207)+1,10)):J207)/$K207</f>
        <v>1.0076821052631579</v>
      </c>
    </row>
    <row r="208" spans="1:17" x14ac:dyDescent="0.25">
      <c r="A208" s="18">
        <v>43647</v>
      </c>
      <c r="B208" s="19">
        <v>334</v>
      </c>
      <c r="C208" s="20">
        <v>1883</v>
      </c>
      <c r="D208" s="21">
        <f t="shared" si="19"/>
        <v>6.0465614128980461</v>
      </c>
      <c r="E208" s="20">
        <v>312</v>
      </c>
      <c r="F208" s="22">
        <f t="shared" si="17"/>
        <v>141928624</v>
      </c>
      <c r="G208" s="23">
        <v>424936</v>
      </c>
      <c r="H208" s="24">
        <v>384925</v>
      </c>
      <c r="I208" s="25">
        <v>145</v>
      </c>
      <c r="J208" s="26">
        <v>1.0129999999999999</v>
      </c>
      <c r="K208" s="27">
        <f t="shared" si="13"/>
        <v>2234</v>
      </c>
      <c r="L208" s="28">
        <f t="shared" si="20"/>
        <v>900036394</v>
      </c>
      <c r="M208" s="30">
        <f t="shared" si="16"/>
        <v>2426</v>
      </c>
      <c r="N208" s="31">
        <f t="shared" si="14"/>
        <v>402881.10743061773</v>
      </c>
      <c r="O208" s="28">
        <v>366688</v>
      </c>
      <c r="P208" s="29">
        <f t="array" aca="1" ref="P208" ca="1">SUM(INDIRECT(ADDRESS(ROW()-MONTH($A208)+1,2)):$B208*INDIRECT(ADDRESS(ROW()-MONTH($A208)+1,9)):I208)/$K208</f>
        <v>152.79677708146821</v>
      </c>
      <c r="Q208" s="32">
        <f t="array" aca="1" ref="Q208" ca="1">SUM(INDIRECT(ADDRESS(ROW()-MONTH($A208)+1,2)):$B208*INDIRECT(ADDRESS(ROW()-MONTH($A208)+1,10)):J208)/$K208</f>
        <v>1.0084771709937332</v>
      </c>
    </row>
    <row r="209" spans="1:17" x14ac:dyDescent="0.25">
      <c r="A209" s="18">
        <v>43678</v>
      </c>
      <c r="B209" s="19">
        <v>354</v>
      </c>
      <c r="C209" s="20">
        <v>1900</v>
      </c>
      <c r="D209" s="21">
        <f t="shared" si="19"/>
        <v>6.0783790989069582</v>
      </c>
      <c r="E209" s="20">
        <v>332</v>
      </c>
      <c r="F209" s="22">
        <f t="shared" si="17"/>
        <v>151408632</v>
      </c>
      <c r="G209" s="23">
        <v>427708</v>
      </c>
      <c r="H209" s="24">
        <v>365000</v>
      </c>
      <c r="I209" s="25">
        <v>142</v>
      </c>
      <c r="J209" s="26">
        <v>1.0049999999999999</v>
      </c>
      <c r="K209" s="27">
        <f t="shared" si="13"/>
        <v>2588</v>
      </c>
      <c r="L209" s="28">
        <f t="shared" si="20"/>
        <v>1051445026</v>
      </c>
      <c r="M209" s="30">
        <f t="shared" si="16"/>
        <v>2758</v>
      </c>
      <c r="N209" s="31">
        <f t="shared" si="14"/>
        <v>406277.05795981456</v>
      </c>
      <c r="O209" s="28">
        <v>365950</v>
      </c>
      <c r="P209" s="29">
        <f t="array" aca="1" ref="P209" ca="1">SUM(INDIRECT(ADDRESS(ROW()-MONTH($A209)+1,2)):$B209*INDIRECT(ADDRESS(ROW()-MONTH($A209)+1,9)):I209)/$K209</f>
        <v>151.31993817619784</v>
      </c>
      <c r="Q209" s="32">
        <f t="array" aca="1" ref="Q209" ca="1">SUM(INDIRECT(ADDRESS(ROW()-MONTH($A209)+1,2)):$B209*INDIRECT(ADDRESS(ROW()-MONTH($A209)+1,10)):J209)/$K209</f>
        <v>1.0080015455950542</v>
      </c>
    </row>
    <row r="210" spans="1:17" x14ac:dyDescent="0.25">
      <c r="A210" s="18">
        <v>43709</v>
      </c>
      <c r="B210" s="19">
        <v>275</v>
      </c>
      <c r="C210" s="20">
        <v>1958</v>
      </c>
      <c r="D210" s="21">
        <f t="shared" si="19"/>
        <v>6.2323607427055698</v>
      </c>
      <c r="E210" s="20">
        <v>300</v>
      </c>
      <c r="F210" s="22">
        <f t="shared" si="17"/>
        <v>113011800</v>
      </c>
      <c r="G210" s="23">
        <v>410952</v>
      </c>
      <c r="H210" s="24">
        <v>384856</v>
      </c>
      <c r="I210" s="25">
        <v>141</v>
      </c>
      <c r="J210" s="26">
        <v>1.0069999999999999</v>
      </c>
      <c r="K210" s="27">
        <f t="shared" si="13"/>
        <v>2863</v>
      </c>
      <c r="L210" s="28">
        <f t="shared" si="20"/>
        <v>1164456826</v>
      </c>
      <c r="M210" s="30">
        <f t="shared" si="16"/>
        <v>3058</v>
      </c>
      <c r="N210" s="31">
        <f t="shared" si="14"/>
        <v>406726.10059378273</v>
      </c>
      <c r="O210" s="28">
        <v>368175</v>
      </c>
      <c r="P210" s="29">
        <f t="array" aca="1" ref="P210" ca="1">SUM(INDIRECT(ADDRESS(ROW()-MONTH($A210)+1,2)):$B210*INDIRECT(ADDRESS(ROW()-MONTH($A210)+1,9)):I210)/$K210</f>
        <v>150.32867621376178</v>
      </c>
      <c r="Q210" s="32">
        <f t="array" aca="1" ref="Q210" ca="1">SUM(INDIRECT(ADDRESS(ROW()-MONTH($A210)+1,2)):$B210*INDIRECT(ADDRESS(ROW()-MONTH($A210)+1,10)):J210)/$K210</f>
        <v>1.0079053440447083</v>
      </c>
    </row>
    <row r="211" spans="1:17" x14ac:dyDescent="0.25">
      <c r="A211" s="18">
        <v>43739</v>
      </c>
      <c r="B211" s="19">
        <v>303</v>
      </c>
      <c r="C211" s="20">
        <v>1947</v>
      </c>
      <c r="D211" s="21">
        <f t="shared" si="19"/>
        <v>6.2370528563801386</v>
      </c>
      <c r="E211" s="20">
        <v>310</v>
      </c>
      <c r="F211" s="22">
        <f t="shared" si="17"/>
        <v>122388063</v>
      </c>
      <c r="G211" s="23">
        <v>403921</v>
      </c>
      <c r="H211" s="24">
        <v>363296</v>
      </c>
      <c r="I211" s="25">
        <v>144</v>
      </c>
      <c r="J211" s="26">
        <v>1.008</v>
      </c>
      <c r="K211" s="27">
        <f t="shared" si="13"/>
        <v>3166</v>
      </c>
      <c r="L211" s="28">
        <f t="shared" si="20"/>
        <v>1286844889</v>
      </c>
      <c r="M211" s="30">
        <f t="shared" si="16"/>
        <v>3368</v>
      </c>
      <c r="N211" s="31">
        <f t="shared" si="14"/>
        <v>406457.64024005056</v>
      </c>
      <c r="O211" s="28">
        <v>367702</v>
      </c>
      <c r="P211" s="29">
        <f t="array" aca="1" ref="P211" ca="1">SUM(INDIRECT(ADDRESS(ROW()-MONTH($A211)+1,2)):$B211*INDIRECT(ADDRESS(ROW()-MONTH($A211)+1,9)):I211)/$K211</f>
        <v>149.72299431459254</v>
      </c>
      <c r="Q211" s="32">
        <f t="array" aca="1" ref="Q211" ca="1">SUM(INDIRECT(ADDRESS(ROW()-MONTH($A211)+1,2)):$B211*INDIRECT(ADDRESS(ROW()-MONTH($A211)+1,10)):J211)/$K211</f>
        <v>1.0079144030322171</v>
      </c>
    </row>
    <row r="212" spans="1:17" x14ac:dyDescent="0.25">
      <c r="A212" s="18">
        <v>43770</v>
      </c>
      <c r="B212" s="19">
        <v>269</v>
      </c>
      <c r="C212" s="20">
        <v>2011</v>
      </c>
      <c r="D212" s="21">
        <f t="shared" si="19"/>
        <v>6.5398373983739839</v>
      </c>
      <c r="E212" s="20">
        <v>263</v>
      </c>
      <c r="F212" s="22">
        <f t="shared" si="17"/>
        <v>120604267</v>
      </c>
      <c r="G212" s="23">
        <v>448343</v>
      </c>
      <c r="H212" s="24">
        <v>369950</v>
      </c>
      <c r="I212" s="25">
        <v>120</v>
      </c>
      <c r="J212" s="26">
        <v>1.008</v>
      </c>
      <c r="K212" s="27">
        <f t="shared" si="13"/>
        <v>3435</v>
      </c>
      <c r="L212" s="28">
        <f t="shared" si="20"/>
        <v>1407449156</v>
      </c>
      <c r="M212" s="30">
        <f t="shared" si="16"/>
        <v>3631</v>
      </c>
      <c r="N212" s="31">
        <f t="shared" si="14"/>
        <v>409737.74556040758</v>
      </c>
      <c r="O212" s="28">
        <v>366950</v>
      </c>
      <c r="P212" s="29">
        <f t="array" aca="1" ref="P212" ca="1">SUM(INDIRECT(ADDRESS(ROW()-MONTH($A212)+1,2)):$B212*INDIRECT(ADDRESS(ROW()-MONTH($A212)+1,9)):I212)/$K212</f>
        <v>147.3953420669578</v>
      </c>
      <c r="Q212" s="32">
        <f t="array" aca="1" ref="Q212" ca="1">SUM(INDIRECT(ADDRESS(ROW()-MONTH($A212)+1,2)):$B212*INDIRECT(ADDRESS(ROW()-MONTH($A212)+1,10)):J212)/$K212</f>
        <v>1.0079211062590976</v>
      </c>
    </row>
    <row r="213" spans="1:17" x14ac:dyDescent="0.25">
      <c r="A213" s="18">
        <v>43800</v>
      </c>
      <c r="B213" s="19">
        <v>305</v>
      </c>
      <c r="C213" s="20">
        <v>1914</v>
      </c>
      <c r="D213" s="21">
        <f t="shared" si="19"/>
        <v>6.1411764705882348</v>
      </c>
      <c r="E213" s="20">
        <v>251</v>
      </c>
      <c r="F213" s="22">
        <f t="shared" si="17"/>
        <v>131000245</v>
      </c>
      <c r="G213" s="23">
        <v>429509</v>
      </c>
      <c r="H213" s="24">
        <v>369000</v>
      </c>
      <c r="I213" s="25">
        <v>125</v>
      </c>
      <c r="J213" s="26">
        <v>1.008</v>
      </c>
      <c r="K213" s="27">
        <f t="shared" si="13"/>
        <v>3740</v>
      </c>
      <c r="L213" s="28">
        <f t="shared" si="20"/>
        <v>1538449401</v>
      </c>
      <c r="M213" s="30">
        <f t="shared" si="16"/>
        <v>3882</v>
      </c>
      <c r="N213" s="31">
        <f t="shared" si="14"/>
        <v>411350.10721925134</v>
      </c>
      <c r="O213" s="28">
        <v>369000</v>
      </c>
      <c r="P213" s="29">
        <f t="array" aca="1" ref="P213" ca="1">SUM(INDIRECT(ADDRESS(ROW()-MONTH($A213)+1,2)):$B213*INDIRECT(ADDRESS(ROW()-MONTH($A213)+1,9)):I213)/$K213</f>
        <v>145.56898395721925</v>
      </c>
      <c r="Q213" s="32">
        <f t="array" aca="1" ref="Q213" ca="1">SUM(INDIRECT(ADDRESS(ROW()-MONTH($A213)+1,2)):$B213*INDIRECT(ADDRESS(ROW()-MONTH($A213)+1,10)):J213)/$K213</f>
        <v>1.0079275401069518</v>
      </c>
    </row>
    <row r="214" spans="1:17" x14ac:dyDescent="0.25">
      <c r="A214" s="18">
        <v>43831</v>
      </c>
      <c r="B214" s="19">
        <v>235</v>
      </c>
      <c r="C214" s="20">
        <v>1921</v>
      </c>
      <c r="D214" s="21">
        <f t="shared" si="19"/>
        <v>6.1373801916932909</v>
      </c>
      <c r="E214" s="20">
        <v>397</v>
      </c>
      <c r="F214" s="22">
        <f t="shared" si="17"/>
        <v>100675880</v>
      </c>
      <c r="G214" s="23">
        <v>428408</v>
      </c>
      <c r="H214" s="24">
        <v>379760</v>
      </c>
      <c r="I214" s="25">
        <v>130</v>
      </c>
      <c r="J214" s="26">
        <v>1.01</v>
      </c>
      <c r="K214" s="27">
        <f t="shared" ref="K214:K258" si="21">IF(MONTH(A214)=1,B214,+K213+B214)</f>
        <v>235</v>
      </c>
      <c r="L214" s="28">
        <f t="shared" si="20"/>
        <v>100675880</v>
      </c>
      <c r="M214" s="30">
        <f t="shared" si="16"/>
        <v>397</v>
      </c>
      <c r="N214" s="31">
        <f t="shared" ref="N214:N268" si="22">L214/K214</f>
        <v>428408</v>
      </c>
      <c r="O214" s="28">
        <v>379760</v>
      </c>
      <c r="P214" s="29">
        <f t="array" aca="1" ref="P214" ca="1">SUM(INDIRECT(ADDRESS(ROW()-MONTH($A214)+1,2)):$B214*INDIRECT(ADDRESS(ROW()-MONTH($A214)+1,9)):I214)/$K214</f>
        <v>130</v>
      </c>
      <c r="Q214" s="32">
        <f t="array" aca="1" ref="Q214" ca="1">SUM(INDIRECT(ADDRESS(ROW()-MONTH($A214)+1,2)):$B214*INDIRECT(ADDRESS(ROW()-MONTH($A214)+1,10)):J214)/$K214</f>
        <v>1.01</v>
      </c>
    </row>
    <row r="215" spans="1:17" x14ac:dyDescent="0.25">
      <c r="A215" s="18">
        <v>43862</v>
      </c>
      <c r="B215" s="19">
        <v>250</v>
      </c>
      <c r="C215" s="20">
        <v>1761</v>
      </c>
      <c r="D215" s="21">
        <f t="shared" si="19"/>
        <v>5.5978807947019869</v>
      </c>
      <c r="E215" s="20">
        <v>490</v>
      </c>
      <c r="F215" s="22">
        <f t="shared" si="17"/>
        <v>99734250</v>
      </c>
      <c r="G215" s="23">
        <v>398937</v>
      </c>
      <c r="H215" s="24">
        <v>367700</v>
      </c>
      <c r="I215" s="25">
        <v>146</v>
      </c>
      <c r="J215" s="26">
        <v>1.0049999999999999</v>
      </c>
      <c r="K215" s="27">
        <f t="shared" si="21"/>
        <v>485</v>
      </c>
      <c r="L215" s="28">
        <f t="shared" si="20"/>
        <v>200410130</v>
      </c>
      <c r="M215" s="30">
        <f t="shared" si="16"/>
        <v>887</v>
      </c>
      <c r="N215" s="31">
        <f t="shared" si="22"/>
        <v>413216.76288659795</v>
      </c>
      <c r="O215" s="28">
        <v>370806</v>
      </c>
      <c r="P215" s="29">
        <f t="array" aca="1" ref="P215" ca="1">SUM(INDIRECT(ADDRESS(ROW()-MONTH($A215)+1,2)):$B215*INDIRECT(ADDRESS(ROW()-MONTH($A215)+1,9)):I215)/$K215</f>
        <v>138.24742268041237</v>
      </c>
      <c r="Q215" s="32">
        <f t="array" aca="1" ref="Q215" ca="1">SUM(INDIRECT(ADDRESS(ROW()-MONTH($A215)+1,2)):$B215*INDIRECT(ADDRESS(ROW()-MONTH($A215)+1,10)):J215)/$K215</f>
        <v>1.0074226804123712</v>
      </c>
    </row>
    <row r="216" spans="1:17" x14ac:dyDescent="0.25">
      <c r="A216" s="18">
        <v>43891</v>
      </c>
      <c r="B216" s="19">
        <v>390</v>
      </c>
      <c r="C216" s="20">
        <v>1641</v>
      </c>
      <c r="D216" s="21">
        <f t="shared" si="19"/>
        <v>5.0791849368068096</v>
      </c>
      <c r="E216" s="20">
        <v>420</v>
      </c>
      <c r="F216" s="22">
        <f t="shared" si="17"/>
        <v>155838930</v>
      </c>
      <c r="G216" s="23">
        <v>399587</v>
      </c>
      <c r="H216" s="24">
        <v>367700</v>
      </c>
      <c r="I216" s="25">
        <v>176</v>
      </c>
      <c r="J216" s="26">
        <v>1.006</v>
      </c>
      <c r="K216" s="27">
        <f t="shared" si="21"/>
        <v>875</v>
      </c>
      <c r="L216" s="28">
        <f t="shared" si="20"/>
        <v>356249060</v>
      </c>
      <c r="M216" s="30">
        <f t="shared" si="16"/>
        <v>1307</v>
      </c>
      <c r="N216" s="31">
        <f t="shared" si="22"/>
        <v>407141.78285714285</v>
      </c>
      <c r="O216" s="28">
        <v>369950</v>
      </c>
      <c r="P216" s="29">
        <f t="array" aca="1" ref="P216" ca="1">SUM(INDIRECT(ADDRESS(ROW()-MONTH($A216)+1,2)):$B216*INDIRECT(ADDRESS(ROW()-MONTH($A216)+1,9)):I216)/$K216</f>
        <v>155.07428571428571</v>
      </c>
      <c r="Q216" s="32">
        <f t="array" aca="1" ref="Q216" ca="1">SUM(INDIRECT(ADDRESS(ROW()-MONTH($A216)+1,2)):$B216*INDIRECT(ADDRESS(ROW()-MONTH($A216)+1,10)):J216)/$K216</f>
        <v>1.0067885714285714</v>
      </c>
    </row>
    <row r="217" spans="1:17" x14ac:dyDescent="0.25">
      <c r="A217" s="18">
        <v>43922</v>
      </c>
      <c r="B217" s="19">
        <v>381</v>
      </c>
      <c r="C217" s="20">
        <v>1493</v>
      </c>
      <c r="D217" s="21">
        <f t="shared" si="19"/>
        <v>4.6021063447212942</v>
      </c>
      <c r="E217" s="20">
        <v>346</v>
      </c>
      <c r="F217" s="22">
        <f t="shared" si="17"/>
        <v>155300934</v>
      </c>
      <c r="G217" s="23">
        <v>407614</v>
      </c>
      <c r="H217" s="24">
        <v>369300</v>
      </c>
      <c r="I217" s="25">
        <v>165</v>
      </c>
      <c r="J217" s="26">
        <v>1.0109999999999999</v>
      </c>
      <c r="K217" s="27">
        <f t="shared" si="21"/>
        <v>1256</v>
      </c>
      <c r="L217" s="28">
        <f t="shared" si="20"/>
        <v>511549994</v>
      </c>
      <c r="M217" s="30">
        <f t="shared" si="16"/>
        <v>1653</v>
      </c>
      <c r="N217" s="31">
        <f t="shared" si="22"/>
        <v>407285.02707006369</v>
      </c>
      <c r="O217" s="28">
        <v>369900</v>
      </c>
      <c r="P217" s="29">
        <f t="array" aca="1" ref="P217" ca="1">SUM(INDIRECT(ADDRESS(ROW()-MONTH($A217)+1,2)):$B217*INDIRECT(ADDRESS(ROW()-MONTH($A217)+1,9)):I217)/$K217</f>
        <v>158.08519108280254</v>
      </c>
      <c r="Q217" s="32">
        <f t="array" aca="1" ref="Q217" ca="1">SUM(INDIRECT(ADDRESS(ROW()-MONTH($A217)+1,2)):$B217*INDIRECT(ADDRESS(ROW()-MONTH($A217)+1,10)):J217)/$K217</f>
        <v>1.0080660828025476</v>
      </c>
    </row>
    <row r="218" spans="1:17" x14ac:dyDescent="0.25">
      <c r="A218" s="18">
        <v>43952</v>
      </c>
      <c r="B218" s="19">
        <v>372</v>
      </c>
      <c r="C218" s="20">
        <v>1346</v>
      </c>
      <c r="D218" s="21">
        <f t="shared" si="19"/>
        <v>4.1985963088120615</v>
      </c>
      <c r="E218" s="20">
        <v>521</v>
      </c>
      <c r="F218" s="22">
        <f t="shared" si="17"/>
        <v>148954008</v>
      </c>
      <c r="G218" s="23">
        <v>400414</v>
      </c>
      <c r="H218" s="24">
        <v>363396</v>
      </c>
      <c r="I218" s="25">
        <v>141</v>
      </c>
      <c r="J218" s="26">
        <v>1.0089999999999999</v>
      </c>
      <c r="K218" s="27">
        <f t="shared" si="21"/>
        <v>1628</v>
      </c>
      <c r="L218" s="28">
        <f t="shared" si="20"/>
        <v>660504002</v>
      </c>
      <c r="M218" s="30">
        <f t="shared" si="16"/>
        <v>2174</v>
      </c>
      <c r="N218" s="31">
        <f t="shared" si="22"/>
        <v>405714.98894348892</v>
      </c>
      <c r="O218" s="28">
        <v>369018</v>
      </c>
      <c r="P218" s="29">
        <f t="array" aca="1" ref="P218" ca="1">SUM(INDIRECT(ADDRESS(ROW()-MONTH($A218)+1,2)):$B218*INDIRECT(ADDRESS(ROW()-MONTH($A218)+1,9)):I218)/$K218</f>
        <v>154.18120393120392</v>
      </c>
      <c r="Q218" s="32">
        <f t="array" aca="1" ref="Q218" ca="1">SUM(INDIRECT(ADDRESS(ROW()-MONTH($A218)+1,2)):$B218*INDIRECT(ADDRESS(ROW()-MONTH($A218)+1,10)):J218)/$K218</f>
        <v>1.008279484029484</v>
      </c>
    </row>
    <row r="219" spans="1:17" x14ac:dyDescent="0.25">
      <c r="A219" s="18">
        <v>43983</v>
      </c>
      <c r="B219" s="19">
        <v>460</v>
      </c>
      <c r="C219" s="20">
        <v>1263</v>
      </c>
      <c r="D219" s="21">
        <f t="shared" si="19"/>
        <v>3.8584521384928721</v>
      </c>
      <c r="E219" s="20">
        <v>550</v>
      </c>
      <c r="F219" s="22">
        <f t="shared" si="17"/>
        <v>197028120</v>
      </c>
      <c r="G219" s="23">
        <v>428322</v>
      </c>
      <c r="H219" s="24">
        <v>389925</v>
      </c>
      <c r="I219" s="25">
        <v>153</v>
      </c>
      <c r="J219" s="26">
        <v>1.008</v>
      </c>
      <c r="K219" s="27">
        <f t="shared" si="21"/>
        <v>2088</v>
      </c>
      <c r="L219" s="28">
        <f t="shared" si="20"/>
        <v>857532122</v>
      </c>
      <c r="M219" s="30">
        <f t="shared" si="16"/>
        <v>2724</v>
      </c>
      <c r="N219" s="31">
        <f t="shared" si="22"/>
        <v>410695.46072796936</v>
      </c>
      <c r="O219" s="28">
        <v>373500</v>
      </c>
      <c r="P219" s="29">
        <f t="array" aca="1" ref="P219" ca="1">SUM(INDIRECT(ADDRESS(ROW()-MONTH($A219)+1,2)):$B219*INDIRECT(ADDRESS(ROW()-MONTH($A219)+1,9)):I219)/$K219</f>
        <v>153.92097701149424</v>
      </c>
      <c r="Q219" s="32">
        <f t="array" aca="1" ref="Q219" ca="1">SUM(INDIRECT(ADDRESS(ROW()-MONTH($A219)+1,2)):$B219*INDIRECT(ADDRESS(ROW()-MONTH($A219)+1,10)):J219)/$K219</f>
        <v>1.0082179118773944</v>
      </c>
    </row>
    <row r="220" spans="1:17" x14ac:dyDescent="0.25">
      <c r="A220" s="18">
        <v>44013</v>
      </c>
      <c r="B220" s="19">
        <v>487</v>
      </c>
      <c r="C220" s="20">
        <v>1142</v>
      </c>
      <c r="D220" s="21">
        <f t="shared" si="19"/>
        <v>3.3580004900759621</v>
      </c>
      <c r="E220" s="20">
        <v>565</v>
      </c>
      <c r="F220" s="22">
        <f t="shared" si="17"/>
        <v>208492979</v>
      </c>
      <c r="G220" s="23">
        <v>428117</v>
      </c>
      <c r="H220" s="24">
        <v>385000</v>
      </c>
      <c r="I220" s="25">
        <v>148</v>
      </c>
      <c r="J220" s="26">
        <v>1.012</v>
      </c>
      <c r="K220" s="27">
        <f t="shared" si="21"/>
        <v>2575</v>
      </c>
      <c r="L220" s="28">
        <f t="shared" si="20"/>
        <v>1066025101</v>
      </c>
      <c r="M220" s="30">
        <f t="shared" si="16"/>
        <v>3289</v>
      </c>
      <c r="N220" s="31">
        <f t="shared" si="22"/>
        <v>413990.33048543689</v>
      </c>
      <c r="O220" s="28">
        <v>375975</v>
      </c>
      <c r="P220" s="29">
        <f t="array" aca="1" ref="P220" ca="1">SUM(INDIRECT(ADDRESS(ROW()-MONTH($A220)+1,2)):$B220*INDIRECT(ADDRESS(ROW()-MONTH($A220)+1,9)):I220)/$K220</f>
        <v>152.80116504854368</v>
      </c>
      <c r="Q220" s="32">
        <f t="array" aca="1" ref="Q220" ca="1">SUM(INDIRECT(ADDRESS(ROW()-MONTH($A220)+1,2)):$B220*INDIRECT(ADDRESS(ROW()-MONTH($A220)+1,10)):J220)/$K220</f>
        <v>1.0089332038834951</v>
      </c>
    </row>
    <row r="221" spans="1:17" x14ac:dyDescent="0.25">
      <c r="A221" s="18">
        <v>44044</v>
      </c>
      <c r="B221" s="19">
        <v>431</v>
      </c>
      <c r="C221" s="20">
        <v>1095</v>
      </c>
      <c r="D221" s="21">
        <f t="shared" si="19"/>
        <v>3.16017316017316</v>
      </c>
      <c r="E221" s="20">
        <v>537</v>
      </c>
      <c r="F221" s="22">
        <f t="shared" si="17"/>
        <v>193182820</v>
      </c>
      <c r="G221" s="23">
        <v>448220</v>
      </c>
      <c r="H221" s="24">
        <v>395000</v>
      </c>
      <c r="I221" s="25">
        <v>145</v>
      </c>
      <c r="J221" s="26">
        <v>1.0169999999999999</v>
      </c>
      <c r="K221" s="27">
        <f t="shared" si="21"/>
        <v>3006</v>
      </c>
      <c r="L221" s="28">
        <f t="shared" si="20"/>
        <v>1259207921</v>
      </c>
      <c r="M221" s="30">
        <f t="shared" si="16"/>
        <v>3826</v>
      </c>
      <c r="N221" s="31">
        <f t="shared" si="22"/>
        <v>418898.17731204256</v>
      </c>
      <c r="O221" s="28">
        <v>379950</v>
      </c>
      <c r="P221" s="29">
        <f t="array" aca="1" ref="P221" ca="1">SUM(INDIRECT(ADDRESS(ROW()-MONTH($A221)+1,2)):$B221*INDIRECT(ADDRESS(ROW()-MONTH($A221)+1,9)):I221)/$K221</f>
        <v>151.68263473053892</v>
      </c>
      <c r="Q221" s="32">
        <f t="array" aca="1" ref="Q221" ca="1">SUM(INDIRECT(ADDRESS(ROW()-MONTH($A221)+1,2)):$B221*INDIRECT(ADDRESS(ROW()-MONTH($A221)+1,10)):J221)/$K221</f>
        <v>1.0100898203592812</v>
      </c>
    </row>
    <row r="222" spans="1:17" x14ac:dyDescent="0.25">
      <c r="A222" s="18">
        <v>44075</v>
      </c>
      <c r="B222" s="19">
        <v>410</v>
      </c>
      <c r="C222" s="20">
        <v>1076</v>
      </c>
      <c r="D222" s="21">
        <f t="shared" si="19"/>
        <v>3.007686932215234</v>
      </c>
      <c r="E222" s="20">
        <v>490</v>
      </c>
      <c r="F222" s="22">
        <f t="shared" si="17"/>
        <v>181260180</v>
      </c>
      <c r="G222" s="23">
        <v>442098</v>
      </c>
      <c r="H222" s="24">
        <v>394225</v>
      </c>
      <c r="I222" s="25">
        <v>132</v>
      </c>
      <c r="J222" s="26">
        <v>1.012</v>
      </c>
      <c r="K222" s="27">
        <f t="shared" si="21"/>
        <v>3416</v>
      </c>
      <c r="L222" s="28">
        <f t="shared" si="20"/>
        <v>1440468101</v>
      </c>
      <c r="M222" s="30">
        <f t="shared" si="16"/>
        <v>4316</v>
      </c>
      <c r="N222" s="31">
        <f t="shared" si="22"/>
        <v>421682.69935597188</v>
      </c>
      <c r="O222" s="28">
        <v>380720</v>
      </c>
      <c r="P222" s="29">
        <f t="array" aca="1" ref="P222" ca="1">SUM(INDIRECT(ADDRESS(ROW()-MONTH($A222)+1,2)):$B222*INDIRECT(ADDRESS(ROW()-MONTH($A222)+1,9)):I222)/$K222</f>
        <v>149.32025761124123</v>
      </c>
      <c r="Q222" s="32">
        <f t="array" aca="1" ref="Q222" ca="1">SUM(INDIRECT(ADDRESS(ROW()-MONTH($A222)+1,2)):$B222*INDIRECT(ADDRESS(ROW()-MONTH($A222)+1,10)):J222)/$K222</f>
        <v>1.0103190866510536</v>
      </c>
    </row>
    <row r="223" spans="1:17" x14ac:dyDescent="0.25">
      <c r="A223" s="18">
        <v>44105</v>
      </c>
      <c r="B223" s="19">
        <v>425</v>
      </c>
      <c r="C223" s="20">
        <v>1117</v>
      </c>
      <c r="D223" s="21">
        <f t="shared" si="19"/>
        <v>3.0360135900339751</v>
      </c>
      <c r="E223" s="20">
        <v>425</v>
      </c>
      <c r="F223" s="22">
        <f t="shared" si="17"/>
        <v>189677075</v>
      </c>
      <c r="G223" s="23">
        <v>446299</v>
      </c>
      <c r="H223" s="24">
        <v>395000</v>
      </c>
      <c r="I223" s="25">
        <v>107</v>
      </c>
      <c r="J223" s="26">
        <v>1.018</v>
      </c>
      <c r="K223" s="27">
        <f t="shared" si="21"/>
        <v>3841</v>
      </c>
      <c r="L223" s="28">
        <f t="shared" si="20"/>
        <v>1630145176</v>
      </c>
      <c r="M223" s="30">
        <f t="shared" si="16"/>
        <v>4741</v>
      </c>
      <c r="N223" s="31">
        <f t="shared" si="22"/>
        <v>424406.45040354074</v>
      </c>
      <c r="O223" s="28">
        <v>382995</v>
      </c>
      <c r="P223" s="29">
        <f t="array" aca="1" ref="P223" ca="1">SUM(INDIRECT(ADDRESS(ROW()-MONTH($A223)+1,2)):$B223*INDIRECT(ADDRESS(ROW()-MONTH($A223)+1,9)):I223)/$K223</f>
        <v>144.63759437646445</v>
      </c>
      <c r="Q223" s="32">
        <f t="array" aca="1" ref="Q223" ca="1">SUM(INDIRECT(ADDRESS(ROW()-MONTH($A223)+1,2)):$B223*INDIRECT(ADDRESS(ROW()-MONTH($A223)+1,10)):J223)/$K223</f>
        <v>1.0111689664149961</v>
      </c>
    </row>
    <row r="224" spans="1:17" x14ac:dyDescent="0.25">
      <c r="A224" s="18">
        <v>44136</v>
      </c>
      <c r="B224" s="19">
        <v>368</v>
      </c>
      <c r="C224" s="20">
        <v>1159</v>
      </c>
      <c r="D224" s="21">
        <f t="shared" si="19"/>
        <v>3.0810810810810811</v>
      </c>
      <c r="E224" s="20">
        <v>328</v>
      </c>
      <c r="F224" s="22">
        <f t="shared" si="17"/>
        <v>170606640</v>
      </c>
      <c r="G224" s="23">
        <v>463605</v>
      </c>
      <c r="H224" s="24">
        <v>404398</v>
      </c>
      <c r="I224" s="25">
        <v>99</v>
      </c>
      <c r="J224" s="26">
        <v>1.0209999999999999</v>
      </c>
      <c r="K224" s="27">
        <f t="shared" si="21"/>
        <v>4209</v>
      </c>
      <c r="L224" s="28">
        <f>IF(MONTH(A224)=1,F224,F224+L223)</f>
        <v>1800751816</v>
      </c>
      <c r="M224" s="30">
        <f t="shared" si="16"/>
        <v>5069</v>
      </c>
      <c r="N224" s="31">
        <f t="shared" si="22"/>
        <v>427833.64599667379</v>
      </c>
      <c r="O224" s="28">
        <v>384950</v>
      </c>
      <c r="P224" s="29">
        <f t="array" aca="1" ref="P224" ca="1">SUM(INDIRECT(ADDRESS(ROW()-MONTH($A224)+1,2)):$B224*INDIRECT(ADDRESS(ROW()-MONTH($A224)+1,9)):I224)/$K224</f>
        <v>140.64742219054406</v>
      </c>
      <c r="Q224" s="32">
        <f t="array" aca="1" ref="Q224" ca="1">SUM(INDIRECT(ADDRESS(ROW()-MONTH($A224)+1,2)):$B224*INDIRECT(ADDRESS(ROW()-MONTH($A224)+1,10)):J224)/$K224</f>
        <v>1.0120285103349964</v>
      </c>
    </row>
    <row r="225" spans="1:17" x14ac:dyDescent="0.25">
      <c r="A225" s="18">
        <v>44166</v>
      </c>
      <c r="B225" s="19">
        <v>373</v>
      </c>
      <c r="C225" s="20">
        <v>1144</v>
      </c>
      <c r="D225" s="21">
        <f t="shared" si="19"/>
        <v>2.996071584460934</v>
      </c>
      <c r="E225" s="20">
        <v>348</v>
      </c>
      <c r="F225" s="22">
        <f t="shared" si="17"/>
        <v>167974582</v>
      </c>
      <c r="G225" s="23">
        <v>450334</v>
      </c>
      <c r="H225" s="24">
        <v>405000</v>
      </c>
      <c r="I225" s="25">
        <v>90</v>
      </c>
      <c r="J225" s="26">
        <v>1.0169999999999999</v>
      </c>
      <c r="K225" s="27">
        <f t="shared" si="21"/>
        <v>4582</v>
      </c>
      <c r="L225" s="28">
        <f t="shared" si="20"/>
        <v>1968726398</v>
      </c>
      <c r="M225" s="30">
        <f t="shared" si="16"/>
        <v>5417</v>
      </c>
      <c r="N225" s="31">
        <f t="shared" si="22"/>
        <v>429665.29855958099</v>
      </c>
      <c r="O225" s="28">
        <v>385010</v>
      </c>
      <c r="P225" s="29">
        <f t="array" aca="1" ref="P225" ca="1">SUM(INDIRECT(ADDRESS(ROW()-MONTH($A225)+1,2)):$B225*INDIRECT(ADDRESS(ROW()-MONTH($A225)+1,9)):I225)/$K225</f>
        <v>136.5244434744653</v>
      </c>
      <c r="Q225" s="32">
        <f t="array" aca="1" ref="Q225" ca="1">SUM(INDIRECT(ADDRESS(ROW()-MONTH($A225)+1,2)):$B225*INDIRECT(ADDRESS(ROW()-MONTH($A225)+1,10)):J225)/$K225</f>
        <v>1.0124332169358359</v>
      </c>
    </row>
    <row r="226" spans="1:17" x14ac:dyDescent="0.25">
      <c r="A226" s="18">
        <v>44197</v>
      </c>
      <c r="B226" s="19">
        <v>283</v>
      </c>
      <c r="C226" s="20">
        <v>1023</v>
      </c>
      <c r="D226" s="21">
        <f t="shared" si="19"/>
        <v>2.6514038876889852</v>
      </c>
      <c r="E226" s="20">
        <v>535</v>
      </c>
      <c r="F226" s="22">
        <f t="shared" si="17"/>
        <v>129990956</v>
      </c>
      <c r="G226" s="23">
        <v>459332</v>
      </c>
      <c r="H226" s="24">
        <v>398925</v>
      </c>
      <c r="I226" s="25">
        <v>74</v>
      </c>
      <c r="J226" s="26">
        <v>1.024</v>
      </c>
      <c r="K226" s="27">
        <f t="shared" si="21"/>
        <v>283</v>
      </c>
      <c r="L226" s="28">
        <f t="shared" si="20"/>
        <v>129990956</v>
      </c>
      <c r="M226" s="30">
        <f t="shared" si="16"/>
        <v>535</v>
      </c>
      <c r="N226" s="31">
        <f t="shared" si="22"/>
        <v>459332</v>
      </c>
      <c r="O226" s="28">
        <v>398925</v>
      </c>
      <c r="P226" s="29">
        <f t="array" aca="1" ref="P226" ca="1">SUM(INDIRECT(ADDRESS(ROW()-MONTH($A226)+1,2)):$B226*INDIRECT(ADDRESS(ROW()-MONTH($A226)+1,9)):I226)/$K226</f>
        <v>74</v>
      </c>
      <c r="Q226" s="32">
        <f t="array" aca="1" ref="Q226" ca="1">SUM(INDIRECT(ADDRESS(ROW()-MONTH($A226)+1,2)):$B226*INDIRECT(ADDRESS(ROW()-MONTH($A226)+1,10)):J226)/$K226</f>
        <v>1.024</v>
      </c>
    </row>
    <row r="227" spans="1:17" x14ac:dyDescent="0.25">
      <c r="A227" s="18">
        <v>44228</v>
      </c>
      <c r="B227" s="19">
        <v>323</v>
      </c>
      <c r="C227" s="20">
        <v>865</v>
      </c>
      <c r="D227" s="21">
        <f t="shared" si="19"/>
        <v>2.2071018498830535</v>
      </c>
      <c r="E227" s="20">
        <v>543</v>
      </c>
      <c r="F227" s="22">
        <f t="shared" ref="F227:F234" si="23">B227*G227</f>
        <v>149632011</v>
      </c>
      <c r="G227" s="23">
        <v>463257</v>
      </c>
      <c r="H227" s="24">
        <v>413590</v>
      </c>
      <c r="I227" s="25">
        <v>91</v>
      </c>
      <c r="J227" s="26">
        <v>1.0269999999999999</v>
      </c>
      <c r="K227" s="27">
        <f t="shared" si="21"/>
        <v>606</v>
      </c>
      <c r="L227" s="28">
        <f t="shared" si="20"/>
        <v>279622967</v>
      </c>
      <c r="M227" s="30">
        <f t="shared" si="16"/>
        <v>1078</v>
      </c>
      <c r="N227" s="31">
        <f t="shared" si="22"/>
        <v>461424.0379537954</v>
      </c>
      <c r="O227" s="28">
        <v>405556</v>
      </c>
      <c r="P227" s="29">
        <f t="array" aca="1" ref="P227" ca="1">SUM(INDIRECT(ADDRESS(ROW()-MONTH($A227)+1,2)):$B227*INDIRECT(ADDRESS(ROW()-MONTH($A227)+1,9)):I227)/$K227</f>
        <v>83.061056105610561</v>
      </c>
      <c r="Q227" s="32">
        <f t="array" aca="1" ref="Q227" ca="1">SUM(INDIRECT(ADDRESS(ROW()-MONTH($A227)+1,2)):$B227*INDIRECT(ADDRESS(ROW()-MONTH($A227)+1,10)):J227)/$K227</f>
        <v>1.02559900990099</v>
      </c>
    </row>
    <row r="228" spans="1:17" x14ac:dyDescent="0.25">
      <c r="A228" s="18">
        <v>44256</v>
      </c>
      <c r="B228" s="19">
        <v>432</v>
      </c>
      <c r="C228" s="20">
        <v>755</v>
      </c>
      <c r="D228" s="21">
        <f t="shared" si="19"/>
        <v>1.9093782929399368</v>
      </c>
      <c r="E228" s="20">
        <v>541</v>
      </c>
      <c r="F228" s="22">
        <f t="shared" si="23"/>
        <v>198254736</v>
      </c>
      <c r="G228" s="23">
        <v>458923</v>
      </c>
      <c r="H228" s="24">
        <v>413790</v>
      </c>
      <c r="I228" s="25">
        <v>94</v>
      </c>
      <c r="J228" s="26">
        <v>1.0249999999999999</v>
      </c>
      <c r="K228" s="27">
        <f t="shared" si="21"/>
        <v>1038</v>
      </c>
      <c r="L228" s="28">
        <f t="shared" si="20"/>
        <v>477877703</v>
      </c>
      <c r="M228" s="30">
        <f t="shared" si="16"/>
        <v>1619</v>
      </c>
      <c r="N228" s="31">
        <f t="shared" si="22"/>
        <v>460383.1435452794</v>
      </c>
      <c r="O228" s="28">
        <v>409950</v>
      </c>
      <c r="P228" s="29">
        <f t="array" aca="1" ref="P228" ca="1">SUM(INDIRECT(ADDRESS(ROW()-MONTH($A228)+1,2)):$B228*INDIRECT(ADDRESS(ROW()-MONTH($A228)+1,9)):I228)/$K228</f>
        <v>87.613680154142585</v>
      </c>
      <c r="Q228" s="32">
        <f t="array" aca="1" ref="Q228" ca="1">SUM(INDIRECT(ADDRESS(ROW()-MONTH($A228)+1,2)):$B228*INDIRECT(ADDRESS(ROW()-MONTH($A228)+1,10)):J228)/$K228</f>
        <v>1.0253497109826588</v>
      </c>
    </row>
    <row r="229" spans="1:17" x14ac:dyDescent="0.25">
      <c r="A229" s="18">
        <v>44287</v>
      </c>
      <c r="B229" s="19">
        <v>375</v>
      </c>
      <c r="C229" s="20">
        <v>750</v>
      </c>
      <c r="D229" s="21">
        <f t="shared" si="19"/>
        <v>1.8991348385735387</v>
      </c>
      <c r="E229" s="20">
        <v>395</v>
      </c>
      <c r="F229" s="22">
        <f t="shared" si="23"/>
        <v>174706500</v>
      </c>
      <c r="G229" s="23">
        <v>465884</v>
      </c>
      <c r="H229" s="24">
        <v>426950</v>
      </c>
      <c r="I229" s="25">
        <v>92</v>
      </c>
      <c r="J229" s="26">
        <v>1.024</v>
      </c>
      <c r="K229" s="27">
        <f t="shared" si="21"/>
        <v>1413</v>
      </c>
      <c r="L229" s="28">
        <f t="shared" si="20"/>
        <v>652584203</v>
      </c>
      <c r="M229" s="30">
        <f t="shared" si="16"/>
        <v>2014</v>
      </c>
      <c r="N229" s="31">
        <f t="shared" si="22"/>
        <v>461843.03113941965</v>
      </c>
      <c r="O229" s="28">
        <v>416908</v>
      </c>
      <c r="P229" s="29">
        <f t="array" aca="1" ref="P229" ca="1">SUM(INDIRECT(ADDRESS(ROW()-MONTH($A229)+1,2)):$B229*INDIRECT(ADDRESS(ROW()-MONTH($A229)+1,9)):I229)/$K229</f>
        <v>88.777777777777771</v>
      </c>
      <c r="Q229" s="32">
        <f t="array" aca="1" ref="Q229" ca="1">SUM(INDIRECT(ADDRESS(ROW()-MONTH($A229)+1,2)):$B229*INDIRECT(ADDRESS(ROW()-MONTH($A229)+1,10)):J229)/$K229</f>
        <v>1.0249915074309979</v>
      </c>
    </row>
    <row r="230" spans="1:17" x14ac:dyDescent="0.25">
      <c r="A230" s="18">
        <v>44317</v>
      </c>
      <c r="B230" s="19">
        <v>372</v>
      </c>
      <c r="C230" s="20">
        <v>821</v>
      </c>
      <c r="D230" s="21">
        <f t="shared" si="19"/>
        <v>2.0789196032918338</v>
      </c>
      <c r="E230" s="20">
        <v>254</v>
      </c>
      <c r="F230" s="22">
        <f t="shared" si="23"/>
        <v>182409828</v>
      </c>
      <c r="G230" s="23">
        <v>490349</v>
      </c>
      <c r="H230" s="24">
        <v>439975</v>
      </c>
      <c r="I230" s="25">
        <v>86</v>
      </c>
      <c r="J230" s="26">
        <v>1.028</v>
      </c>
      <c r="K230" s="27">
        <f t="shared" si="21"/>
        <v>1785</v>
      </c>
      <c r="L230" s="28">
        <f t="shared" si="20"/>
        <v>834994031</v>
      </c>
      <c r="M230" s="30">
        <f t="shared" si="16"/>
        <v>2268</v>
      </c>
      <c r="N230" s="31">
        <f t="shared" si="22"/>
        <v>467783.77086834732</v>
      </c>
      <c r="O230" s="28">
        <v>419900</v>
      </c>
      <c r="P230" s="29">
        <f t="array" aca="1" ref="P230" ca="1">SUM(INDIRECT(ADDRESS(ROW()-MONTH($A230)+1,2)):$B230*INDIRECT(ADDRESS(ROW()-MONTH($A230)+1,9)):I230)/$K230</f>
        <v>88.198879551820724</v>
      </c>
      <c r="Q230" s="32">
        <f t="array" aca="1" ref="Q230" ca="1">SUM(INDIRECT(ADDRESS(ROW()-MONTH($A230)+1,2)):$B230*INDIRECT(ADDRESS(ROW()-MONTH($A230)+1,10)):J230)/$K230</f>
        <v>1.0256184873949579</v>
      </c>
    </row>
    <row r="231" spans="1:17" x14ac:dyDescent="0.25">
      <c r="A231" s="18">
        <v>44348</v>
      </c>
      <c r="B231" s="19">
        <v>358</v>
      </c>
      <c r="C231" s="20">
        <v>842</v>
      </c>
      <c r="D231" s="21">
        <f t="shared" si="19"/>
        <v>2.1789950398964848</v>
      </c>
      <c r="E231" s="20">
        <v>213</v>
      </c>
      <c r="F231" s="22">
        <f t="shared" si="23"/>
        <v>173803272</v>
      </c>
      <c r="G231" s="23">
        <v>485484</v>
      </c>
      <c r="H231" s="24">
        <v>438049</v>
      </c>
      <c r="I231" s="25">
        <v>73</v>
      </c>
      <c r="J231" s="26">
        <v>1.036</v>
      </c>
      <c r="K231" s="27">
        <f t="shared" si="21"/>
        <v>2143</v>
      </c>
      <c r="L231" s="28">
        <f t="shared" si="20"/>
        <v>1008797303</v>
      </c>
      <c r="M231" s="30">
        <f t="shared" si="16"/>
        <v>2481</v>
      </c>
      <c r="N231" s="31">
        <f t="shared" si="22"/>
        <v>470740.69202053198</v>
      </c>
      <c r="O231" s="28">
        <v>423320</v>
      </c>
      <c r="P231" s="29">
        <f t="array" aca="1" ref="P231" ca="1">SUM(INDIRECT(ADDRESS(ROW()-MONTH($A231)+1,2)):$B231*INDIRECT(ADDRESS(ROW()-MONTH($A231)+1,9)):I231)/$K231</f>
        <v>85.659822678488098</v>
      </c>
      <c r="Q231" s="32">
        <f t="array" aca="1" ref="Q231" ca="1">SUM(INDIRECT(ADDRESS(ROW()-MONTH($A231)+1,2)):$B231*INDIRECT(ADDRESS(ROW()-MONTH($A231)+1,10)):J231)/$K231</f>
        <v>1.0273527764815678</v>
      </c>
    </row>
    <row r="232" spans="1:17" x14ac:dyDescent="0.25">
      <c r="A232" s="18">
        <v>44378</v>
      </c>
      <c r="B232" s="19">
        <v>343</v>
      </c>
      <c r="C232" s="20">
        <v>899</v>
      </c>
      <c r="D232" s="21">
        <f t="shared" si="19"/>
        <v>2.401068328511017</v>
      </c>
      <c r="E232" s="20">
        <v>201</v>
      </c>
      <c r="F232" s="22">
        <f t="shared" si="23"/>
        <v>159947074</v>
      </c>
      <c r="G232" s="23">
        <v>466318</v>
      </c>
      <c r="H232" s="24">
        <v>445005</v>
      </c>
      <c r="I232" s="25">
        <v>63</v>
      </c>
      <c r="J232" s="26">
        <v>1.0429999999999999</v>
      </c>
      <c r="K232" s="27">
        <f t="shared" si="21"/>
        <v>2486</v>
      </c>
      <c r="L232" s="28">
        <f t="shared" si="20"/>
        <v>1168744377</v>
      </c>
      <c r="M232" s="30">
        <f t="shared" si="16"/>
        <v>2682</v>
      </c>
      <c r="N232" s="31">
        <f t="shared" si="22"/>
        <v>470130.48149637971</v>
      </c>
      <c r="O232" s="28">
        <v>425000</v>
      </c>
      <c r="P232" s="29">
        <f t="array" aca="1" ref="P232" ca="1">SUM(INDIRECT(ADDRESS(ROW()-MONTH($A232)+1,2)):$B232*INDIRECT(ADDRESS(ROW()-MONTH($A232)+1,9)):I232)/$K232</f>
        <v>82.533386967015289</v>
      </c>
      <c r="Q232" s="32">
        <f t="array" aca="1" ref="Q232" ca="1">SUM(INDIRECT(ADDRESS(ROW()-MONTH($A232)+1,2)):$B232*INDIRECT(ADDRESS(ROW()-MONTH($A232)+1,10)):J232)/$K232</f>
        <v>1.0295116653258245</v>
      </c>
    </row>
    <row r="233" spans="1:17" x14ac:dyDescent="0.25">
      <c r="A233" s="18">
        <v>44409</v>
      </c>
      <c r="B233" s="19">
        <v>302</v>
      </c>
      <c r="C233" s="20">
        <v>1012</v>
      </c>
      <c r="D233" s="21">
        <f t="shared" si="19"/>
        <v>2.7827681026581117</v>
      </c>
      <c r="E233" s="20">
        <v>190</v>
      </c>
      <c r="F233" s="22">
        <f t="shared" si="23"/>
        <v>141879902</v>
      </c>
      <c r="G233" s="23">
        <v>469801</v>
      </c>
      <c r="H233" s="24">
        <v>441706</v>
      </c>
      <c r="I233" s="25">
        <v>57</v>
      </c>
      <c r="J233" s="26">
        <v>1.036</v>
      </c>
      <c r="K233" s="27">
        <f t="shared" si="21"/>
        <v>2788</v>
      </c>
      <c r="L233" s="28">
        <f t="shared" si="20"/>
        <v>1310624279</v>
      </c>
      <c r="M233" s="30">
        <f t="shared" si="16"/>
        <v>2872</v>
      </c>
      <c r="N233" s="31">
        <f t="shared" si="22"/>
        <v>470094.79160688666</v>
      </c>
      <c r="O233" s="28">
        <v>429900</v>
      </c>
      <c r="P233" s="29">
        <f t="array" aca="1" ref="P233" ca="1">SUM(INDIRECT(ADDRESS(ROW()-MONTH($A233)+1,2)):$B233*INDIRECT(ADDRESS(ROW()-MONTH($A233)+1,9)):I233)/$K233</f>
        <v>79.76757532281205</v>
      </c>
      <c r="Q233" s="32">
        <f t="array" aca="1" ref="Q233" ca="1">SUM(INDIRECT(ADDRESS(ROW()-MONTH($A233)+1,2)):$B233*INDIRECT(ADDRESS(ROW()-MONTH($A233)+1,10)):J233)/$K233</f>
        <v>1.0302144906743183</v>
      </c>
    </row>
    <row r="234" spans="1:17" x14ac:dyDescent="0.25">
      <c r="A234" s="18">
        <v>44440</v>
      </c>
      <c r="B234" s="19">
        <v>304</v>
      </c>
      <c r="C234" s="20">
        <v>1072</v>
      </c>
      <c r="D234" s="21">
        <f t="shared" si="19"/>
        <v>3.02113668388915</v>
      </c>
      <c r="E234" s="20">
        <v>256</v>
      </c>
      <c r="F234" s="22">
        <f t="shared" si="23"/>
        <v>151582608</v>
      </c>
      <c r="G234" s="23">
        <v>498627</v>
      </c>
      <c r="H234" s="24">
        <v>469078</v>
      </c>
      <c r="I234" s="25">
        <v>58</v>
      </c>
      <c r="J234" s="26">
        <v>1.0469999999999999</v>
      </c>
      <c r="K234" s="27">
        <f t="shared" si="21"/>
        <v>3092</v>
      </c>
      <c r="L234" s="28">
        <f t="shared" si="20"/>
        <v>1462206887</v>
      </c>
      <c r="M234" s="30">
        <f t="shared" si="16"/>
        <v>3128</v>
      </c>
      <c r="N234" s="31">
        <f t="shared" si="22"/>
        <v>472900.02813712804</v>
      </c>
      <c r="O234" s="28">
        <v>433295</v>
      </c>
      <c r="P234" s="29">
        <f t="array" aca="1" ref="P234" ca="1">SUM(INDIRECT(ADDRESS(ROW()-MONTH($A234)+1,2)):$B234*INDIRECT(ADDRESS(ROW()-MONTH($A234)+1,9)):I234)/$K234</f>
        <v>77.627425614488999</v>
      </c>
      <c r="Q234" s="32">
        <f t="array" aca="1" ref="Q234" ca="1">SUM(INDIRECT(ADDRESS(ROW()-MONTH($A234)+1,2)):$B234*INDIRECT(ADDRESS(ROW()-MONTH($A234)+1,10)):J234)/$K234</f>
        <v>1.0318648124191461</v>
      </c>
    </row>
    <row r="235" spans="1:17" x14ac:dyDescent="0.25">
      <c r="A235" s="18">
        <v>44470</v>
      </c>
      <c r="B235" s="19">
        <v>293</v>
      </c>
      <c r="C235" s="20">
        <v>1112</v>
      </c>
      <c r="D235" s="21">
        <f t="shared" si="19"/>
        <v>3.2341250605913721</v>
      </c>
      <c r="E235" s="20">
        <v>287</v>
      </c>
      <c r="F235" s="22">
        <f t="shared" ref="F235:F256" si="24">B235*G235</f>
        <v>155278866</v>
      </c>
      <c r="G235" s="23">
        <v>529962</v>
      </c>
      <c r="H235" s="24">
        <v>473844</v>
      </c>
      <c r="I235" s="25">
        <v>50</v>
      </c>
      <c r="J235" s="26">
        <v>1.0409999999999999</v>
      </c>
      <c r="K235" s="27">
        <f t="shared" si="21"/>
        <v>3385</v>
      </c>
      <c r="L235" s="28">
        <f t="shared" ref="L235:L258" si="25">IF(MONTH(A235)=1,F235,F235+L234)</f>
        <v>1617485753</v>
      </c>
      <c r="M235" s="30">
        <f t="shared" ref="M235:M265" si="26">IF(MONTH(A235)=1,E235,M234+E235)</f>
        <v>3415</v>
      </c>
      <c r="N235" s="31">
        <f t="shared" si="22"/>
        <v>477839.21802067949</v>
      </c>
      <c r="O235" s="28">
        <v>435511</v>
      </c>
      <c r="P235" s="29">
        <f t="array" aca="1" ref="P235" ca="1">SUM(INDIRECT(ADDRESS(ROW()-MONTH($A235)+1,2)):$B235*INDIRECT(ADDRESS(ROW()-MONTH($A235)+1,9)):I235)/$K235</f>
        <v>75.23604135893649</v>
      </c>
      <c r="Q235" s="32">
        <f t="array" aca="1" ref="Q235" ca="1">SUM(INDIRECT(ADDRESS(ROW()-MONTH($A235)+1,2)):$B235*INDIRECT(ADDRESS(ROW()-MONTH($A235)+1,10)):J235)/$K235</f>
        <v>1.032655539143279</v>
      </c>
    </row>
    <row r="236" spans="1:17" x14ac:dyDescent="0.25">
      <c r="A236" s="18">
        <v>44501</v>
      </c>
      <c r="B236" s="19">
        <v>301</v>
      </c>
      <c r="C236" s="20">
        <v>1139</v>
      </c>
      <c r="D236" s="21">
        <f t="shared" si="19"/>
        <v>3.3673318551367331</v>
      </c>
      <c r="E236" s="20">
        <v>235</v>
      </c>
      <c r="F236" s="22">
        <f t="shared" si="24"/>
        <v>155560111</v>
      </c>
      <c r="G236" s="23">
        <v>516811</v>
      </c>
      <c r="H236" s="24">
        <v>470885</v>
      </c>
      <c r="I236" s="25">
        <v>52</v>
      </c>
      <c r="J236" s="26">
        <v>1.0529999999999999</v>
      </c>
      <c r="K236" s="27">
        <f t="shared" si="21"/>
        <v>3686</v>
      </c>
      <c r="L236" s="28">
        <f t="shared" si="25"/>
        <v>1773045864</v>
      </c>
      <c r="M236" s="30">
        <f t="shared" si="26"/>
        <v>3650</v>
      </c>
      <c r="N236" s="31">
        <f t="shared" si="22"/>
        <v>481021.66684753122</v>
      </c>
      <c r="O236" s="28">
        <v>438744</v>
      </c>
      <c r="P236" s="29">
        <f t="array" aca="1" ref="P236" ca="1">SUM(INDIRECT(ADDRESS(ROW()-MONTH($A236)+1,2)):$B236*INDIRECT(ADDRESS(ROW()-MONTH($A236)+1,9)):I236)/$K236</f>
        <v>73.338578404774822</v>
      </c>
      <c r="Q236" s="32">
        <f t="array" aca="1" ref="Q236" ca="1">SUM(INDIRECT(ADDRESS(ROW()-MONTH($A236)+1,2)):$B236*INDIRECT(ADDRESS(ROW()-MONTH($A236)+1,10)):J236)/$K236</f>
        <v>1.0343168746608788</v>
      </c>
    </row>
    <row r="237" spans="1:17" x14ac:dyDescent="0.25">
      <c r="A237" s="18">
        <v>44531</v>
      </c>
      <c r="B237" s="19">
        <v>338</v>
      </c>
      <c r="C237" s="20">
        <v>1127</v>
      </c>
      <c r="D237" s="21">
        <f t="shared" si="19"/>
        <v>3.3608349900596424</v>
      </c>
      <c r="E237" s="20">
        <v>252</v>
      </c>
      <c r="F237" s="22">
        <f t="shared" si="24"/>
        <v>166997012</v>
      </c>
      <c r="G237" s="23">
        <v>494074</v>
      </c>
      <c r="H237" s="24">
        <v>464123</v>
      </c>
      <c r="I237" s="25">
        <v>62</v>
      </c>
      <c r="J237" s="26">
        <v>1.0489999999999999</v>
      </c>
      <c r="K237" s="27">
        <f t="shared" si="21"/>
        <v>4024</v>
      </c>
      <c r="L237" s="28">
        <f t="shared" si="25"/>
        <v>1940042876</v>
      </c>
      <c r="M237" s="30">
        <f t="shared" si="26"/>
        <v>3902</v>
      </c>
      <c r="N237" s="31">
        <f t="shared" si="22"/>
        <v>482118.01093439362</v>
      </c>
      <c r="O237" s="28">
        <v>439950</v>
      </c>
      <c r="P237" s="29">
        <f t="array" aca="1" ref="P237" ca="1">SUM(INDIRECT(ADDRESS(ROW()-MONTH($A237)+1,2)):$B237*INDIRECT(ADDRESS(ROW()-MONTH($A237)+1,9)):I237)/$K237</f>
        <v>72.386182902584494</v>
      </c>
      <c r="Q237" s="32">
        <f t="array" aca="1" ref="Q237" ca="1">SUM(INDIRECT(ADDRESS(ROW()-MONTH($A237)+1,2)):$B237*INDIRECT(ADDRESS(ROW()-MONTH($A237)+1,10)):J237)/$K237</f>
        <v>1.0355501988071569</v>
      </c>
    </row>
    <row r="238" spans="1:17" x14ac:dyDescent="0.25">
      <c r="A238" s="18">
        <v>44562</v>
      </c>
      <c r="B238" s="19">
        <v>264</v>
      </c>
      <c r="C238" s="20">
        <v>1077</v>
      </c>
      <c r="D238" s="21">
        <f t="shared" si="19"/>
        <v>3.2269662921348314</v>
      </c>
      <c r="E238" s="20">
        <v>346</v>
      </c>
      <c r="F238" s="22">
        <f t="shared" si="24"/>
        <v>133563144</v>
      </c>
      <c r="G238" s="23">
        <v>505921</v>
      </c>
      <c r="H238" s="24">
        <v>466569</v>
      </c>
      <c r="I238" s="25">
        <v>61</v>
      </c>
      <c r="J238" s="26">
        <v>1.0429999999999999</v>
      </c>
      <c r="K238" s="27">
        <f t="shared" si="21"/>
        <v>264</v>
      </c>
      <c r="L238" s="28">
        <f t="shared" si="25"/>
        <v>133563144</v>
      </c>
      <c r="M238" s="30">
        <f t="shared" si="26"/>
        <v>346</v>
      </c>
      <c r="N238" s="31">
        <f t="shared" si="22"/>
        <v>505921</v>
      </c>
      <c r="O238" s="28">
        <v>466569</v>
      </c>
      <c r="P238" s="29">
        <f t="array" aca="1" ref="P238" ca="1">SUM(INDIRECT(ADDRESS(ROW()-MONTH($A238)+1,2)):$B238*INDIRECT(ADDRESS(ROW()-MONTH($A238)+1,9)):I238)/$K238</f>
        <v>61</v>
      </c>
      <c r="Q238" s="32">
        <f t="array" aca="1" ref="Q238" ca="1">SUM(INDIRECT(ADDRESS(ROW()-MONTH($A238)+1,2)):$B238*INDIRECT(ADDRESS(ROW()-MONTH($A238)+1,10)):J238)/$K238</f>
        <v>1.0429999999999999</v>
      </c>
    </row>
    <row r="239" spans="1:17" x14ac:dyDescent="0.25">
      <c r="A239" s="18">
        <v>44593</v>
      </c>
      <c r="B239" s="19">
        <v>257</v>
      </c>
      <c r="C239" s="20">
        <v>1032</v>
      </c>
      <c r="D239" s="21">
        <f t="shared" si="19"/>
        <v>3.1439451637471438</v>
      </c>
      <c r="E239" s="20">
        <v>407</v>
      </c>
      <c r="F239" s="22">
        <f t="shared" si="24"/>
        <v>139453597</v>
      </c>
      <c r="G239" s="23">
        <v>542621</v>
      </c>
      <c r="H239" s="24">
        <v>499580</v>
      </c>
      <c r="I239" s="25">
        <v>76</v>
      </c>
      <c r="J239" s="26">
        <v>1.0469999999999999</v>
      </c>
      <c r="K239" s="27">
        <f t="shared" si="21"/>
        <v>521</v>
      </c>
      <c r="L239" s="28">
        <f t="shared" si="25"/>
        <v>273016741</v>
      </c>
      <c r="M239" s="30">
        <f t="shared" si="26"/>
        <v>753</v>
      </c>
      <c r="N239" s="31">
        <f t="shared" si="22"/>
        <v>524024.45489443379</v>
      </c>
      <c r="O239" s="28">
        <v>484950</v>
      </c>
      <c r="P239" s="29">
        <f t="array" aca="1" ref="P239" ca="1">SUM(INDIRECT(ADDRESS(ROW()-MONTH($A239)+1,2)):$B239*INDIRECT(ADDRESS(ROW()-MONTH($A239)+1,9)):I239)/$K239</f>
        <v>68.399232245681375</v>
      </c>
      <c r="Q239" s="32">
        <f t="array" aca="1" ref="Q239" ca="1">SUM(INDIRECT(ADDRESS(ROW()-MONTH($A239)+1,2)):$B239*INDIRECT(ADDRESS(ROW()-MONTH($A239)+1,10)):J239)/$K239</f>
        <v>1.0449731285988484</v>
      </c>
    </row>
    <row r="240" spans="1:17" x14ac:dyDescent="0.25">
      <c r="A240" s="18">
        <v>44621</v>
      </c>
      <c r="B240" s="19">
        <v>339</v>
      </c>
      <c r="C240" s="20">
        <v>1007</v>
      </c>
      <c r="D240" s="21">
        <f t="shared" si="19"/>
        <v>3.141965678627145</v>
      </c>
      <c r="E240" s="20">
        <v>374</v>
      </c>
      <c r="F240" s="22">
        <f t="shared" si="24"/>
        <v>174592797</v>
      </c>
      <c r="G240" s="23">
        <v>515023</v>
      </c>
      <c r="H240" s="24">
        <v>479900</v>
      </c>
      <c r="I240" s="25">
        <v>75</v>
      </c>
      <c r="J240" s="26">
        <v>1.038</v>
      </c>
      <c r="K240" s="27">
        <f t="shared" si="21"/>
        <v>860</v>
      </c>
      <c r="L240" s="28">
        <f t="shared" si="25"/>
        <v>447609538</v>
      </c>
      <c r="M240" s="30">
        <f t="shared" si="26"/>
        <v>1127</v>
      </c>
      <c r="N240" s="31">
        <f t="shared" si="22"/>
        <v>520476.20697674417</v>
      </c>
      <c r="O240" s="28">
        <v>481015</v>
      </c>
      <c r="P240" s="29">
        <f t="array" aca="1" ref="P240" ca="1">SUM(INDIRECT(ADDRESS(ROW()-MONTH($A240)+1,2)):$B240*INDIRECT(ADDRESS(ROW()-MONTH($A240)+1,9)):I240)/$K240</f>
        <v>71.001162790697677</v>
      </c>
      <c r="Q240" s="32">
        <f t="array" aca="1" ref="Q240" ca="1">SUM(INDIRECT(ADDRESS(ROW()-MONTH($A240)+1,2)):$B240*INDIRECT(ADDRESS(ROW()-MONTH($A240)+1,10)):J240)/$K240</f>
        <v>1.0422244186046512</v>
      </c>
    </row>
    <row r="241" spans="1:17" x14ac:dyDescent="0.25">
      <c r="A241" s="18">
        <v>44652</v>
      </c>
      <c r="B241" s="19">
        <v>343</v>
      </c>
      <c r="C241" s="20">
        <v>1090</v>
      </c>
      <c r="D241" s="21">
        <f t="shared" si="19"/>
        <v>3.429470372312533</v>
      </c>
      <c r="E241" s="20">
        <v>293</v>
      </c>
      <c r="F241" s="22">
        <f t="shared" si="24"/>
        <v>177576588</v>
      </c>
      <c r="G241" s="23">
        <v>517716</v>
      </c>
      <c r="H241" s="24">
        <v>475839</v>
      </c>
      <c r="I241" s="25">
        <v>71</v>
      </c>
      <c r="J241" s="26">
        <v>1.0389999999999999</v>
      </c>
      <c r="K241" s="27">
        <f t="shared" si="21"/>
        <v>1203</v>
      </c>
      <c r="L241" s="28">
        <f t="shared" si="25"/>
        <v>625186126</v>
      </c>
      <c r="M241" s="30">
        <f t="shared" si="26"/>
        <v>1420</v>
      </c>
      <c r="N241" s="31">
        <f t="shared" si="22"/>
        <v>519689.21529509558</v>
      </c>
      <c r="O241" s="28">
        <v>480000</v>
      </c>
      <c r="P241" s="29">
        <f t="array" aca="1" ref="P241" ca="1">SUM(INDIRECT(ADDRESS(ROW()-MONTH($A241)+1,2)):$B241*INDIRECT(ADDRESS(ROW()-MONTH($A241)+1,9)):I241)/$K241</f>
        <v>71.000831255195351</v>
      </c>
      <c r="Q241" s="32">
        <f t="array" aca="1" ref="Q241" ca="1">SUM(INDIRECT(ADDRESS(ROW()-MONTH($A241)+1,2)):$B241*INDIRECT(ADDRESS(ROW()-MONTH($A241)+1,10)):J241)/$K241</f>
        <v>1.0413050706566918</v>
      </c>
    </row>
    <row r="242" spans="1:17" x14ac:dyDescent="0.25">
      <c r="A242" s="18">
        <v>44682</v>
      </c>
      <c r="B242" s="19">
        <v>376</v>
      </c>
      <c r="C242" s="20">
        <v>1210</v>
      </c>
      <c r="D242" s="21">
        <f t="shared" si="19"/>
        <v>3.8030382399161864</v>
      </c>
      <c r="E242" s="20">
        <v>207</v>
      </c>
      <c r="F242" s="22">
        <f t="shared" si="24"/>
        <v>195520376</v>
      </c>
      <c r="G242" s="23">
        <v>520001</v>
      </c>
      <c r="H242" s="24">
        <v>494950</v>
      </c>
      <c r="I242" s="25">
        <v>77</v>
      </c>
      <c r="J242" s="26">
        <v>1.0429999999999999</v>
      </c>
      <c r="K242" s="27">
        <f t="shared" si="21"/>
        <v>1579</v>
      </c>
      <c r="L242" s="28">
        <f t="shared" si="25"/>
        <v>820706502</v>
      </c>
      <c r="M242" s="30">
        <f t="shared" si="26"/>
        <v>1627</v>
      </c>
      <c r="N242" s="31">
        <f t="shared" si="22"/>
        <v>519763.4591513616</v>
      </c>
      <c r="O242" s="28">
        <v>484997</v>
      </c>
      <c r="P242" s="29">
        <f t="array" aca="1" ref="P242" ca="1">SUM(INDIRECT(ADDRESS(ROW()-MONTH($A242)+1,2)):$B242*INDIRECT(ADDRESS(ROW()-MONTH($A242)+1,9)):I242)/$K242</f>
        <v>72.429385687143764</v>
      </c>
      <c r="Q242" s="32">
        <f t="array" aca="1" ref="Q242" ca="1">SUM(INDIRECT(ADDRESS(ROW()-MONTH($A242)+1,2)):$B242*INDIRECT(ADDRESS(ROW()-MONTH($A242)+1,10)):J242)/$K242</f>
        <v>1.0417086763774541</v>
      </c>
    </row>
    <row r="243" spans="1:17" x14ac:dyDescent="0.25">
      <c r="A243" s="18">
        <v>44713</v>
      </c>
      <c r="B243" s="19">
        <v>355</v>
      </c>
      <c r="C243" s="20">
        <v>1397</v>
      </c>
      <c r="D243" s="21">
        <f t="shared" si="19"/>
        <v>4.3942332896461336</v>
      </c>
      <c r="E243" s="20">
        <v>151</v>
      </c>
      <c r="F243" s="22">
        <f t="shared" si="24"/>
        <v>192097600</v>
      </c>
      <c r="G243" s="23">
        <v>541120</v>
      </c>
      <c r="H243" s="24">
        <v>511263</v>
      </c>
      <c r="I243" s="25">
        <v>63</v>
      </c>
      <c r="J243" s="26">
        <v>1.048</v>
      </c>
      <c r="K243" s="27">
        <f t="shared" si="21"/>
        <v>1934</v>
      </c>
      <c r="L243" s="28">
        <f t="shared" si="25"/>
        <v>1012804102</v>
      </c>
      <c r="M243" s="30">
        <f t="shared" si="26"/>
        <v>1778</v>
      </c>
      <c r="N243" s="31">
        <f t="shared" si="22"/>
        <v>523683.6101344364</v>
      </c>
      <c r="O243" s="28">
        <v>489560</v>
      </c>
      <c r="P243" s="29">
        <f t="array" aca="1" ref="P243" ca="1">SUM(INDIRECT(ADDRESS(ROW()-MONTH($A243)+1,2)):$B243*INDIRECT(ADDRESS(ROW()-MONTH($A243)+1,9)):I243)/$K243</f>
        <v>70.698552223371252</v>
      </c>
      <c r="Q243" s="32">
        <f t="array" aca="1" ref="Q243" ca="1">SUM(INDIRECT(ADDRESS(ROW()-MONTH($A243)+1,2)):$B243*INDIRECT(ADDRESS(ROW()-MONTH($A243)+1,10)):J243)/$K243</f>
        <v>1.0428634953464322</v>
      </c>
    </row>
    <row r="244" spans="1:17" x14ac:dyDescent="0.25">
      <c r="A244" s="18">
        <v>44743</v>
      </c>
      <c r="B244" s="19">
        <v>273</v>
      </c>
      <c r="C244" s="20">
        <v>1597</v>
      </c>
      <c r="D244" s="21">
        <f t="shared" si="19"/>
        <v>5.117222963951936</v>
      </c>
      <c r="E244" s="20">
        <v>155</v>
      </c>
      <c r="F244" s="22">
        <f t="shared" si="24"/>
        <v>155756874</v>
      </c>
      <c r="G244" s="23">
        <v>570538</v>
      </c>
      <c r="H244" s="24">
        <v>525900</v>
      </c>
      <c r="I244" s="25">
        <v>79</v>
      </c>
      <c r="J244" s="26">
        <v>1.0589999999999999</v>
      </c>
      <c r="K244" s="27">
        <f t="shared" si="21"/>
        <v>2207</v>
      </c>
      <c r="L244" s="28">
        <f t="shared" si="25"/>
        <v>1168560976</v>
      </c>
      <c r="M244" s="30">
        <f t="shared" si="26"/>
        <v>1933</v>
      </c>
      <c r="N244" s="31">
        <f t="shared" si="22"/>
        <v>529479.3729043951</v>
      </c>
      <c r="O244" s="28">
        <v>490635</v>
      </c>
      <c r="P244" s="29">
        <f t="array" aca="1" ref="P244" ca="1">SUM(INDIRECT(ADDRESS(ROW()-MONTH($A244)+1,2)):$B244*INDIRECT(ADDRESS(ROW()-MONTH($A244)+1,9)):I244)/$K244</f>
        <v>71.7254191209787</v>
      </c>
      <c r="Q244" s="32">
        <f t="array" aca="1" ref="Q244" ca="1">SUM(INDIRECT(ADDRESS(ROW()-MONTH($A244)+1,2)):$B244*INDIRECT(ADDRESS(ROW()-MONTH($A244)+1,10)):J244)/$K244</f>
        <v>1.0448595378341641</v>
      </c>
    </row>
    <row r="245" spans="1:17" x14ac:dyDescent="0.25">
      <c r="A245" s="18">
        <v>44774</v>
      </c>
      <c r="B245" s="19">
        <v>283</v>
      </c>
      <c r="C245" s="20">
        <v>1682</v>
      </c>
      <c r="D245" s="21">
        <f t="shared" ref="D245:D276" si="27">C245/AVERAGE(B234:B245)</f>
        <v>5.4170692431561998</v>
      </c>
      <c r="E245" s="20">
        <v>196</v>
      </c>
      <c r="F245" s="22">
        <f t="shared" si="24"/>
        <v>160710889</v>
      </c>
      <c r="G245" s="23">
        <v>567883</v>
      </c>
      <c r="H245" s="24">
        <v>539155</v>
      </c>
      <c r="I245" s="25">
        <v>65</v>
      </c>
      <c r="J245" s="26">
        <v>1.0580000000000001</v>
      </c>
      <c r="K245" s="27">
        <f t="shared" si="21"/>
        <v>2490</v>
      </c>
      <c r="L245" s="28">
        <f t="shared" si="25"/>
        <v>1329271865</v>
      </c>
      <c r="M245" s="30">
        <f t="shared" si="26"/>
        <v>2129</v>
      </c>
      <c r="N245" s="31">
        <f t="shared" si="22"/>
        <v>533844.12248995982</v>
      </c>
      <c r="O245" s="28">
        <v>495950</v>
      </c>
      <c r="P245" s="29">
        <f t="array" aca="1" ref="P245" ca="1">SUM(INDIRECT(ADDRESS(ROW()-MONTH($A245)+1,2)):$B245*INDIRECT(ADDRESS(ROW()-MONTH($A245)+1,9)):I245)/$K245</f>
        <v>70.961044176706821</v>
      </c>
      <c r="Q245" s="32">
        <f t="array" aca="1" ref="Q245" ca="1">SUM(INDIRECT(ADDRESS(ROW()-MONTH($A245)+1,2)):$B245*INDIRECT(ADDRESS(ROW()-MONTH($A245)+1,10)):J245)/$K245</f>
        <v>1.0463530120481928</v>
      </c>
    </row>
    <row r="246" spans="1:17" x14ac:dyDescent="0.25">
      <c r="A246" s="18">
        <v>44805</v>
      </c>
      <c r="B246" s="19">
        <v>256</v>
      </c>
      <c r="C246" s="20">
        <v>1799</v>
      </c>
      <c r="D246" s="21">
        <f t="shared" si="27"/>
        <v>5.8694942903752043</v>
      </c>
      <c r="E246" s="20">
        <v>188</v>
      </c>
      <c r="F246" s="22">
        <f t="shared" si="24"/>
        <v>160240896</v>
      </c>
      <c r="G246" s="23">
        <v>625941</v>
      </c>
      <c r="H246" s="24">
        <v>569690</v>
      </c>
      <c r="I246" s="25">
        <v>54</v>
      </c>
      <c r="J246" s="26">
        <v>1.0429999999999999</v>
      </c>
      <c r="K246" s="27">
        <f t="shared" si="21"/>
        <v>2746</v>
      </c>
      <c r="L246" s="28">
        <f t="shared" si="25"/>
        <v>1489512761</v>
      </c>
      <c r="M246" s="30">
        <f t="shared" si="26"/>
        <v>2317</v>
      </c>
      <c r="N246" s="31">
        <f t="shared" si="22"/>
        <v>542429.99308084487</v>
      </c>
      <c r="O246" s="28">
        <v>500000</v>
      </c>
      <c r="P246" s="29">
        <f t="array" aca="1" ref="P246" ca="1">SUM(INDIRECT(ADDRESS(ROW()-MONTH($A246)+1,2)):$B246*INDIRECT(ADDRESS(ROW()-MONTH($A246)+1,9)):I246)/$K246</f>
        <v>69.379825200291336</v>
      </c>
      <c r="Q246" s="32">
        <f t="array" aca="1" ref="Q246" ca="1">SUM(INDIRECT(ADDRESS(ROW()-MONTH($A246)+1,2)):$B246*INDIRECT(ADDRESS(ROW()-MONTH($A246)+1,10)):J246)/$K246</f>
        <v>1.0460404224326292</v>
      </c>
    </row>
    <row r="247" spans="1:17" x14ac:dyDescent="0.25">
      <c r="A247" s="18">
        <v>44835</v>
      </c>
      <c r="B247" s="19">
        <v>280</v>
      </c>
      <c r="C247" s="20">
        <v>1855</v>
      </c>
      <c r="D247" s="21">
        <f t="shared" si="27"/>
        <v>6.0736698499317869</v>
      </c>
      <c r="E247" s="20">
        <v>149</v>
      </c>
      <c r="F247" s="22">
        <f t="shared" si="24"/>
        <v>180818680</v>
      </c>
      <c r="G247" s="23">
        <v>645781</v>
      </c>
      <c r="H247" s="24">
        <v>576459</v>
      </c>
      <c r="I247" s="25">
        <v>82</v>
      </c>
      <c r="J247" s="26">
        <v>1.0509999999999999</v>
      </c>
      <c r="K247" s="27">
        <f t="shared" si="21"/>
        <v>3026</v>
      </c>
      <c r="L247" s="28">
        <f t="shared" si="25"/>
        <v>1670331441</v>
      </c>
      <c r="M247" s="30">
        <f t="shared" si="26"/>
        <v>2466</v>
      </c>
      <c r="N247" s="31">
        <f t="shared" si="22"/>
        <v>551993.20588235289</v>
      </c>
      <c r="O247" s="28">
        <v>509662</v>
      </c>
      <c r="P247" s="29">
        <f t="array" aca="1" ref="P247" ca="1">SUM(INDIRECT(ADDRESS(ROW()-MONTH($A247)+1,2)):$B247*INDIRECT(ADDRESS(ROW()-MONTH($A247)+1,9)):I247)/$K247</f>
        <v>70.547587574355589</v>
      </c>
      <c r="Q247" s="32">
        <f t="array" aca="1" ref="Q247" ca="1">SUM(INDIRECT(ADDRESS(ROW()-MONTH($A247)+1,2)):$B247*INDIRECT(ADDRESS(ROW()-MONTH($A247)+1,10)):J247)/$K247</f>
        <v>1.0464993390614672</v>
      </c>
    </row>
    <row r="248" spans="1:17" x14ac:dyDescent="0.25">
      <c r="A248" s="18">
        <v>44866</v>
      </c>
      <c r="B248" s="19">
        <v>269</v>
      </c>
      <c r="C248" s="20">
        <v>1929</v>
      </c>
      <c r="D248" s="21">
        <f t="shared" si="27"/>
        <v>6.3715937241948799</v>
      </c>
      <c r="E248" s="20">
        <v>128</v>
      </c>
      <c r="F248" s="22">
        <f t="shared" si="24"/>
        <v>164924169</v>
      </c>
      <c r="G248" s="23">
        <v>613101</v>
      </c>
      <c r="H248" s="24">
        <v>535000</v>
      </c>
      <c r="I248" s="25">
        <v>84</v>
      </c>
      <c r="J248" s="26">
        <v>1.05</v>
      </c>
      <c r="K248" s="27">
        <f t="shared" si="21"/>
        <v>3295</v>
      </c>
      <c r="L248" s="28">
        <f t="shared" si="25"/>
        <v>1835255610</v>
      </c>
      <c r="M248" s="30">
        <f t="shared" si="26"/>
        <v>2594</v>
      </c>
      <c r="N248" s="31">
        <f t="shared" si="22"/>
        <v>556981.97572078905</v>
      </c>
      <c r="O248" s="28">
        <v>510883</v>
      </c>
      <c r="P248" s="29">
        <f t="array" aca="1" ref="P248" ca="1">SUM(INDIRECT(ADDRESS(ROW()-MONTH($A248)+1,2)):$B248*INDIRECT(ADDRESS(ROW()-MONTH($A248)+1,9)):I248)/$K248</f>
        <v>71.645827010622156</v>
      </c>
      <c r="Q248" s="32">
        <f t="array" aca="1" ref="Q248" ca="1">SUM(INDIRECT(ADDRESS(ROW()-MONTH($A248)+1,2)):$B248*INDIRECT(ADDRESS(ROW()-MONTH($A248)+1,10)):J248)/$K248</f>
        <v>1.0467851289833079</v>
      </c>
    </row>
    <row r="249" spans="1:17" x14ac:dyDescent="0.25">
      <c r="A249" s="18">
        <v>44896</v>
      </c>
      <c r="B249" s="19">
        <v>265</v>
      </c>
      <c r="C249" s="20">
        <v>1930</v>
      </c>
      <c r="D249" s="21">
        <f t="shared" si="27"/>
        <v>6.5056179775280896</v>
      </c>
      <c r="E249" s="20">
        <v>140</v>
      </c>
      <c r="F249" s="22">
        <f t="shared" si="24"/>
        <v>152006385</v>
      </c>
      <c r="G249" s="23">
        <v>573609</v>
      </c>
      <c r="H249" s="24">
        <v>537950</v>
      </c>
      <c r="I249" s="25">
        <v>91</v>
      </c>
      <c r="J249" s="26">
        <v>1.042</v>
      </c>
      <c r="K249" s="27">
        <f t="shared" si="21"/>
        <v>3560</v>
      </c>
      <c r="L249" s="28">
        <f t="shared" si="25"/>
        <v>1987261995</v>
      </c>
      <c r="M249" s="30">
        <f t="shared" si="26"/>
        <v>2734</v>
      </c>
      <c r="N249" s="31">
        <f t="shared" si="22"/>
        <v>558219.66151685396</v>
      </c>
      <c r="O249" s="28">
        <v>511675</v>
      </c>
      <c r="P249" s="29">
        <f t="array" aca="1" ref="P249" ca="1">SUM(INDIRECT(ADDRESS(ROW()-MONTH($A249)+1,2)):$B249*INDIRECT(ADDRESS(ROW()-MONTH($A249)+1,9)):I249)/$K249</f>
        <v>73.086516853932579</v>
      </c>
      <c r="Q249" s="32">
        <f t="array" aca="1" ref="Q249" ca="1">SUM(INDIRECT(ADDRESS(ROW()-MONTH($A249)+1,2)):$B249*INDIRECT(ADDRESS(ROW()-MONTH($A249)+1,10)):J249)/$K249</f>
        <v>1.0464289325842695</v>
      </c>
    </row>
    <row r="250" spans="1:17" x14ac:dyDescent="0.25">
      <c r="A250" s="18">
        <v>44927</v>
      </c>
      <c r="B250" s="19">
        <v>178</v>
      </c>
      <c r="C250" s="20">
        <v>1944</v>
      </c>
      <c r="D250" s="21">
        <f t="shared" si="27"/>
        <v>6.7150259067357512</v>
      </c>
      <c r="E250" s="20">
        <v>256</v>
      </c>
      <c r="F250" s="22">
        <f t="shared" si="24"/>
        <v>106660448</v>
      </c>
      <c r="G250" s="23">
        <v>599216</v>
      </c>
      <c r="H250" s="24">
        <v>562077</v>
      </c>
      <c r="I250" s="25">
        <v>81</v>
      </c>
      <c r="J250" s="26">
        <v>1.0289999999999999</v>
      </c>
      <c r="K250" s="27">
        <f t="shared" si="21"/>
        <v>178</v>
      </c>
      <c r="L250" s="28">
        <f t="shared" si="25"/>
        <v>106660448</v>
      </c>
      <c r="M250" s="30">
        <f t="shared" si="26"/>
        <v>256</v>
      </c>
      <c r="N250" s="31">
        <f t="shared" si="22"/>
        <v>599216</v>
      </c>
      <c r="O250" s="28">
        <v>555402</v>
      </c>
      <c r="P250" s="29">
        <f t="array" aca="1" ref="P250" ca="1">SUM(INDIRECT(ADDRESS(ROW()-MONTH($A250)+1,2)):$B250*INDIRECT(ADDRESS(ROW()-MONTH($A250)+1,9)):I250)/$K250</f>
        <v>81</v>
      </c>
      <c r="Q250" s="32">
        <f t="array" aca="1" ref="Q250" ca="1">SUM(INDIRECT(ADDRESS(ROW()-MONTH($A250)+1,2)):$B250*INDIRECT(ADDRESS(ROW()-MONTH($A250)+1,10)):J250)/$K250</f>
        <v>1.0289999999999999</v>
      </c>
    </row>
    <row r="251" spans="1:17" x14ac:dyDescent="0.25">
      <c r="A251" s="18">
        <v>44958</v>
      </c>
      <c r="B251" s="19">
        <v>226</v>
      </c>
      <c r="C251" s="20">
        <v>1902</v>
      </c>
      <c r="D251" s="21">
        <f t="shared" si="27"/>
        <v>6.629102526866105</v>
      </c>
      <c r="E251" s="20">
        <v>251</v>
      </c>
      <c r="F251" s="22">
        <f t="shared" si="24"/>
        <v>136472134</v>
      </c>
      <c r="G251" s="23">
        <v>603859</v>
      </c>
      <c r="H251" s="24">
        <v>515650</v>
      </c>
      <c r="I251" s="25">
        <v>102</v>
      </c>
      <c r="J251" s="26">
        <v>1.0269999999999999</v>
      </c>
      <c r="K251" s="27">
        <f t="shared" si="21"/>
        <v>404</v>
      </c>
      <c r="L251" s="28">
        <f t="shared" si="25"/>
        <v>243132582</v>
      </c>
      <c r="M251" s="30">
        <f t="shared" si="26"/>
        <v>507</v>
      </c>
      <c r="N251" s="31">
        <f t="shared" si="22"/>
        <v>601813.32178217825</v>
      </c>
      <c r="O251" s="28">
        <v>531550</v>
      </c>
      <c r="P251" s="29">
        <f t="array" aca="1" ref="P251" ca="1">SUM(INDIRECT(ADDRESS(ROW()-MONTH($A251)+1,2)):$B251*INDIRECT(ADDRESS(ROW()-MONTH($A251)+1,9)):I251)/$K251</f>
        <v>92.747524752475243</v>
      </c>
      <c r="Q251" s="32">
        <f t="array" aca="1" ref="Q251" ca="1">SUM(INDIRECT(ADDRESS(ROW()-MONTH($A251)+1,2)):$B251*INDIRECT(ADDRESS(ROW()-MONTH($A251)+1,10)):J251)/$K251</f>
        <v>1.0278811881188117</v>
      </c>
    </row>
    <row r="252" spans="1:17" x14ac:dyDescent="0.25">
      <c r="A252" s="18">
        <v>44986</v>
      </c>
      <c r="B252" s="19">
        <v>306</v>
      </c>
      <c r="C252" s="20">
        <v>1809</v>
      </c>
      <c r="D252" s="21">
        <f t="shared" si="27"/>
        <v>6.3659824046920814</v>
      </c>
      <c r="E252" s="20">
        <v>343</v>
      </c>
      <c r="F252" s="22">
        <f t="shared" si="24"/>
        <v>179859456</v>
      </c>
      <c r="G252" s="23">
        <v>587776</v>
      </c>
      <c r="H252" s="24">
        <v>536935</v>
      </c>
      <c r="I252" s="25">
        <v>117</v>
      </c>
      <c r="J252" s="26">
        <v>1.0269999999999999</v>
      </c>
      <c r="K252" s="27">
        <f t="shared" si="21"/>
        <v>710</v>
      </c>
      <c r="L252" s="28">
        <f t="shared" si="25"/>
        <v>422992038</v>
      </c>
      <c r="M252" s="30">
        <f t="shared" si="26"/>
        <v>850</v>
      </c>
      <c r="N252" s="31">
        <f t="shared" si="22"/>
        <v>595763.4338028169</v>
      </c>
      <c r="O252" s="28">
        <v>535000</v>
      </c>
      <c r="P252" s="29">
        <f t="array" aca="1" ref="P252" ca="1">SUM(INDIRECT(ADDRESS(ROW()-MONTH($A252)+1,2)):$B252*INDIRECT(ADDRESS(ROW()-MONTH($A252)+1,9)):I252)/$K252</f>
        <v>103.2</v>
      </c>
      <c r="Q252" s="32">
        <f t="array" aca="1" ref="Q252" ca="1">SUM(INDIRECT(ADDRESS(ROW()-MONTH($A252)+1,2)):$B252*INDIRECT(ADDRESS(ROW()-MONTH($A252)+1,10)):J252)/$K252</f>
        <v>1.0275014084507041</v>
      </c>
    </row>
    <row r="253" spans="1:17" x14ac:dyDescent="0.25">
      <c r="A253" s="18">
        <v>45017</v>
      </c>
      <c r="B253" s="19">
        <v>300</v>
      </c>
      <c r="C253" s="20">
        <v>1777</v>
      </c>
      <c r="D253" s="21">
        <f t="shared" si="27"/>
        <v>6.3332343332343335</v>
      </c>
      <c r="E253" s="20">
        <v>365</v>
      </c>
      <c r="F253" s="22">
        <f t="shared" si="24"/>
        <v>173028600</v>
      </c>
      <c r="G253" s="23">
        <v>576762</v>
      </c>
      <c r="H253" s="24">
        <v>527450</v>
      </c>
      <c r="I253" s="25">
        <v>118</v>
      </c>
      <c r="J253" s="26">
        <v>1.0229999999999999</v>
      </c>
      <c r="K253" s="27">
        <f t="shared" si="21"/>
        <v>1010</v>
      </c>
      <c r="L253" s="28">
        <f t="shared" si="25"/>
        <v>596020638</v>
      </c>
      <c r="M253" s="30">
        <f t="shared" si="26"/>
        <v>1215</v>
      </c>
      <c r="N253" s="31">
        <f t="shared" si="22"/>
        <v>590119.44356435642</v>
      </c>
      <c r="O253" s="28">
        <v>535000</v>
      </c>
      <c r="P253" s="29">
        <f t="array" aca="1" ref="P253" ca="1">SUM(INDIRECT(ADDRESS(ROW()-MONTH($A253)+1,2)):$B253*INDIRECT(ADDRESS(ROW()-MONTH($A253)+1,9)):I253)/$K253</f>
        <v>107.59603960396039</v>
      </c>
      <c r="Q253" s="32">
        <f t="array" aca="1" ref="Q253" ca="1">SUM(INDIRECT(ADDRESS(ROW()-MONTH($A253)+1,2)):$B253*INDIRECT(ADDRESS(ROW()-MONTH($A253)+1,10)):J253)/$K253</f>
        <v>1.0261643564356435</v>
      </c>
    </row>
    <row r="254" spans="1:17" x14ac:dyDescent="0.25">
      <c r="A254" s="18">
        <v>45047</v>
      </c>
      <c r="B254" s="19">
        <v>361</v>
      </c>
      <c r="C254" s="20">
        <v>1693</v>
      </c>
      <c r="D254" s="21">
        <f t="shared" si="27"/>
        <v>6.0608591885441534</v>
      </c>
      <c r="E254" s="20">
        <v>299</v>
      </c>
      <c r="F254" s="22">
        <f t="shared" si="24"/>
        <v>214065419</v>
      </c>
      <c r="G254" s="23">
        <v>592979</v>
      </c>
      <c r="H254" s="24">
        <v>517970</v>
      </c>
      <c r="I254" s="25">
        <v>140</v>
      </c>
      <c r="J254" s="26">
        <v>1.0189999999999999</v>
      </c>
      <c r="K254" s="27">
        <f t="shared" si="21"/>
        <v>1371</v>
      </c>
      <c r="L254" s="28">
        <f t="shared" si="25"/>
        <v>810086057</v>
      </c>
      <c r="M254" s="30">
        <f t="shared" si="26"/>
        <v>1514</v>
      </c>
      <c r="N254" s="31">
        <f t="shared" si="22"/>
        <v>590872.39752005832</v>
      </c>
      <c r="O254" s="28">
        <v>529950</v>
      </c>
      <c r="P254" s="29">
        <f t="array" aca="1" ref="P254" ca="1">SUM(INDIRECT(ADDRESS(ROW()-MONTH($A254)+1,2)):$B254*INDIRECT(ADDRESS(ROW()-MONTH($A254)+1,9)):I254)/$K254</f>
        <v>116.12837345003646</v>
      </c>
      <c r="Q254" s="32">
        <f t="array" aca="1" ref="Q254" ca="1">SUM(INDIRECT(ADDRESS(ROW()-MONTH($A254)+1,2)):$B254*INDIRECT(ADDRESS(ROW()-MONTH($A254)+1,10)):J254)/$K254</f>
        <v>1.0242778993435449</v>
      </c>
    </row>
    <row r="255" spans="1:17" x14ac:dyDescent="0.25">
      <c r="A255" s="18">
        <v>45078</v>
      </c>
      <c r="B255" s="19">
        <v>366</v>
      </c>
      <c r="C255" s="20">
        <v>1685</v>
      </c>
      <c r="D255" s="21">
        <f t="shared" si="27"/>
        <v>6.0124888492417483</v>
      </c>
      <c r="E255" s="20">
        <v>303</v>
      </c>
      <c r="F255" s="22">
        <f t="shared" si="24"/>
        <v>221487828</v>
      </c>
      <c r="G255" s="23">
        <v>605158</v>
      </c>
      <c r="H255" s="24">
        <v>538615</v>
      </c>
      <c r="I255" s="25">
        <v>142</v>
      </c>
      <c r="J255" s="26">
        <v>1.0209999999999999</v>
      </c>
      <c r="K255" s="27">
        <f t="shared" si="21"/>
        <v>1737</v>
      </c>
      <c r="L255" s="28">
        <f t="shared" si="25"/>
        <v>1031573885</v>
      </c>
      <c r="M255" s="30">
        <f t="shared" si="26"/>
        <v>1817</v>
      </c>
      <c r="N255" s="31">
        <f t="shared" si="22"/>
        <v>593882.48992515833</v>
      </c>
      <c r="O255" s="28">
        <v>530000</v>
      </c>
      <c r="P255" s="29">
        <f t="array" aca="1" ref="P255" ca="1">SUM(INDIRECT(ADDRESS(ROW()-MONTH($A255)+1,2)):$B255*INDIRECT(ADDRESS(ROW()-MONTH($A255)+1,9)):I255)/$K255</f>
        <v>121.5797351755901</v>
      </c>
      <c r="Q255" s="32">
        <f t="array" aca="1" ref="Q255" ca="1">SUM(INDIRECT(ADDRESS(ROW()-MONTH($A255)+1,2)):$B255*INDIRECT(ADDRESS(ROW()-MONTH($A255)+1,10)):J255)/$K255</f>
        <v>1.0235872193436959</v>
      </c>
    </row>
    <row r="256" spans="1:17" x14ac:dyDescent="0.25">
      <c r="A256" s="18">
        <v>45108</v>
      </c>
      <c r="B256" s="19">
        <v>269</v>
      </c>
      <c r="C256" s="20">
        <v>1654</v>
      </c>
      <c r="D256" s="21">
        <f t="shared" si="27"/>
        <v>5.90890145876749</v>
      </c>
      <c r="E256" s="20">
        <v>273</v>
      </c>
      <c r="F256" s="22">
        <f t="shared" si="24"/>
        <v>160112297</v>
      </c>
      <c r="G256" s="23">
        <v>595213</v>
      </c>
      <c r="H256" s="24">
        <v>544900</v>
      </c>
      <c r="I256" s="25">
        <v>170</v>
      </c>
      <c r="J256" s="26">
        <v>1.018</v>
      </c>
      <c r="K256" s="27">
        <f t="shared" si="21"/>
        <v>2006</v>
      </c>
      <c r="L256" s="28">
        <f>IF(MONTH(A256)=1,F256,F256+L255)</f>
        <v>1191686182</v>
      </c>
      <c r="M256" s="30">
        <f t="shared" si="26"/>
        <v>2090</v>
      </c>
      <c r="N256" s="31">
        <f t="shared" si="22"/>
        <v>594060.90827517444</v>
      </c>
      <c r="O256" s="28">
        <v>531665</v>
      </c>
      <c r="P256" s="29">
        <f t="array" aca="1" ref="P256" ca="1">SUM(INDIRECT(ADDRESS(ROW()-MONTH($A256)+1,2)):$B256*INDIRECT(ADDRESS(ROW()-MONTH($A256)+1,9)):I256)/$K256</f>
        <v>128.0727816550349</v>
      </c>
      <c r="Q256" s="32">
        <f t="array" aca="1" ref="Q256" ca="1">SUM(INDIRECT(ADDRESS(ROW()-MONTH($A256)+1,2)):$B256*INDIRECT(ADDRESS(ROW()-MONTH($A256)+1,10)):J256)/$K256</f>
        <v>1.0228379860418741</v>
      </c>
    </row>
    <row r="257" spans="1:17" x14ac:dyDescent="0.25">
      <c r="A257" s="18">
        <v>45139</v>
      </c>
      <c r="B257" s="19">
        <v>294</v>
      </c>
      <c r="C257" s="20">
        <v>1643</v>
      </c>
      <c r="D257" s="21">
        <f t="shared" si="27"/>
        <v>5.8504451038575676</v>
      </c>
      <c r="E257" s="20">
        <v>262</v>
      </c>
      <c r="F257" s="22">
        <f t="shared" ref="F257:F261" si="28">B257*G257</f>
        <v>172985484</v>
      </c>
      <c r="G257" s="23">
        <v>588386</v>
      </c>
      <c r="H257" s="24">
        <v>513500</v>
      </c>
      <c r="I257" s="25">
        <v>152</v>
      </c>
      <c r="J257" s="26">
        <v>1.016</v>
      </c>
      <c r="K257" s="27">
        <f t="shared" si="21"/>
        <v>2300</v>
      </c>
      <c r="L257" s="28">
        <f t="shared" si="25"/>
        <v>1364671666</v>
      </c>
      <c r="M257" s="30">
        <f t="shared" si="26"/>
        <v>2352</v>
      </c>
      <c r="N257" s="31">
        <f t="shared" si="22"/>
        <v>593335.50695652177</v>
      </c>
      <c r="O257" s="28">
        <v>530000</v>
      </c>
      <c r="P257" s="29">
        <f t="array" aca="1" ref="P257" ca="1">SUM(INDIRECT(ADDRESS(ROW()-MONTH($A257)+1,2)):$B257*INDIRECT(ADDRESS(ROW()-MONTH($A257)+1,9)):I257)/$K257</f>
        <v>131.13130434782607</v>
      </c>
      <c r="Q257" s="32">
        <f t="array" aca="1" ref="Q257" ca="1">SUM(INDIRECT(ADDRESS(ROW()-MONTH($A257)+1,2)):$B257*INDIRECT(ADDRESS(ROW()-MONTH($A257)+1,10)):J257)/$K257</f>
        <v>1.0219639130434781</v>
      </c>
    </row>
    <row r="258" spans="1:17" x14ac:dyDescent="0.25">
      <c r="A258" s="18">
        <v>45170</v>
      </c>
      <c r="B258" s="19">
        <v>243</v>
      </c>
      <c r="C258" s="20">
        <v>1688</v>
      </c>
      <c r="D258" s="21">
        <f t="shared" si="27"/>
        <v>6.0339588918677389</v>
      </c>
      <c r="E258" s="20">
        <v>248</v>
      </c>
      <c r="F258" s="22">
        <f t="shared" si="28"/>
        <v>139655259</v>
      </c>
      <c r="G258" s="23">
        <v>574713</v>
      </c>
      <c r="H258" s="24">
        <v>539450</v>
      </c>
      <c r="I258" s="25">
        <v>147</v>
      </c>
      <c r="J258" s="26">
        <v>1.0089999999999999</v>
      </c>
      <c r="K258" s="27">
        <f t="shared" si="21"/>
        <v>2543</v>
      </c>
      <c r="L258" s="28">
        <f t="shared" si="25"/>
        <v>1504326925</v>
      </c>
      <c r="M258" s="30">
        <f t="shared" si="26"/>
        <v>2600</v>
      </c>
      <c r="N258" s="31">
        <f t="shared" si="22"/>
        <v>591556.00668501772</v>
      </c>
      <c r="O258" s="28">
        <v>531558</v>
      </c>
      <c r="P258" s="29">
        <f t="array" aca="1" ref="P258" ca="1">SUM(INDIRECT(ADDRESS(ROW()-MONTH($A258)+1,2)):$B258*INDIRECT(ADDRESS(ROW()-MONTH($A258)+1,9)):I258)/$K258</f>
        <v>132.64766024380654</v>
      </c>
      <c r="Q258" s="32">
        <f t="array" aca="1" ref="Q258" ca="1">SUM(INDIRECT(ADDRESS(ROW()-MONTH($A258)+1,2)):$B258*INDIRECT(ADDRESS(ROW()-MONTH($A258)+1,10)):J258)/$K258</f>
        <v>1.0207251278018088</v>
      </c>
    </row>
    <row r="259" spans="1:17" x14ac:dyDescent="0.25">
      <c r="A259" s="18">
        <v>45200</v>
      </c>
      <c r="B259" s="19">
        <v>272</v>
      </c>
      <c r="C259" s="20">
        <v>1709</v>
      </c>
      <c r="D259" s="21">
        <f t="shared" si="27"/>
        <v>6.1236189907435064</v>
      </c>
      <c r="E259" s="20">
        <v>212</v>
      </c>
      <c r="F259" s="22">
        <f t="shared" si="28"/>
        <v>159347392</v>
      </c>
      <c r="G259" s="23">
        <v>585836</v>
      </c>
      <c r="H259" s="24">
        <v>525845</v>
      </c>
      <c r="I259" s="25">
        <v>149</v>
      </c>
      <c r="J259" s="26">
        <v>0.998</v>
      </c>
      <c r="K259" s="27">
        <f t="shared" ref="K259:K267" si="29">IF(MONTH(A259)=1,B259,+K258+B259)</f>
        <v>2815</v>
      </c>
      <c r="L259" s="28">
        <f t="shared" ref="L259:L265" si="30">IF(MONTH(A259)=1,F259,F259+L258)</f>
        <v>1663674317</v>
      </c>
      <c r="M259" s="30">
        <f t="shared" si="26"/>
        <v>2812</v>
      </c>
      <c r="N259" s="31">
        <f t="shared" si="22"/>
        <v>591003.30976909411</v>
      </c>
      <c r="O259" s="28">
        <v>531135</v>
      </c>
      <c r="P259" s="29">
        <f t="array" aca="1" ref="P259" ca="1">SUM(INDIRECT(ADDRESS(ROW()-MONTH($A259)+1,2)):$B259*INDIRECT(ADDRESS(ROW()-MONTH($A259)+1,9)):I259)/$K259</f>
        <v>134.22770870337479</v>
      </c>
      <c r="Q259" s="32">
        <f t="array" aca="1" ref="Q259" ca="1">SUM(INDIRECT(ADDRESS(ROW()-MONTH($A259)+1,2)):$B259*INDIRECT(ADDRESS(ROW()-MONTH($A259)+1,10)):J259)/$K259</f>
        <v>1.0185293072824155</v>
      </c>
    </row>
    <row r="260" spans="1:17" x14ac:dyDescent="0.25">
      <c r="A260" s="18">
        <v>45231</v>
      </c>
      <c r="B260" s="19">
        <v>239</v>
      </c>
      <c r="C260" s="20">
        <v>1718</v>
      </c>
      <c r="D260" s="21">
        <f t="shared" si="27"/>
        <v>6.2115094908104851</v>
      </c>
      <c r="E260" s="20">
        <v>180</v>
      </c>
      <c r="F260" s="22">
        <f t="shared" si="28"/>
        <v>147071996</v>
      </c>
      <c r="G260" s="23">
        <v>615364</v>
      </c>
      <c r="H260" s="24">
        <v>537538</v>
      </c>
      <c r="I260" s="25">
        <v>131</v>
      </c>
      <c r="J260" s="26">
        <v>1.006</v>
      </c>
      <c r="K260" s="27">
        <f t="shared" si="29"/>
        <v>3054</v>
      </c>
      <c r="L260" s="28">
        <f t="shared" si="30"/>
        <v>1810746313</v>
      </c>
      <c r="M260" s="30">
        <f t="shared" si="26"/>
        <v>2992</v>
      </c>
      <c r="N260" s="31">
        <f t="shared" si="22"/>
        <v>592909.72920759663</v>
      </c>
      <c r="O260" s="28">
        <v>531558</v>
      </c>
      <c r="P260" s="29">
        <f t="array" aca="1" ref="P260" ca="1">SUM(INDIRECT(ADDRESS(ROW()-MONTH($A260)+1,2)):$B260*INDIRECT(ADDRESS(ROW()-MONTH($A260)+1,9)):I260)/$K260</f>
        <v>133.97511460379829</v>
      </c>
      <c r="Q260" s="32">
        <f t="array" aca="1" ref="Q260" ca="1">SUM(INDIRECT(ADDRESS(ROW()-MONTH($A260)+1,2)):$B260*INDIRECT(ADDRESS(ROW()-MONTH($A260)+1,10)):J260)/$K260</f>
        <v>1.0175487884741323</v>
      </c>
    </row>
    <row r="261" spans="1:17" x14ac:dyDescent="0.25">
      <c r="A261" s="18">
        <v>45261</v>
      </c>
      <c r="B261" s="19">
        <v>219</v>
      </c>
      <c r="C261" s="20">
        <v>1698</v>
      </c>
      <c r="D261" s="21">
        <f t="shared" si="27"/>
        <v>6.2254812098991748</v>
      </c>
      <c r="E261" s="20">
        <v>193</v>
      </c>
      <c r="F261" s="22">
        <f t="shared" si="28"/>
        <v>123837711</v>
      </c>
      <c r="G261" s="23">
        <v>565469</v>
      </c>
      <c r="H261" s="24">
        <v>503796</v>
      </c>
      <c r="I261" s="25">
        <v>142</v>
      </c>
      <c r="J261" s="26">
        <v>1.0009999999999999</v>
      </c>
      <c r="K261" s="27">
        <f t="shared" si="29"/>
        <v>3273</v>
      </c>
      <c r="L261" s="28">
        <f t="shared" si="30"/>
        <v>1934584024</v>
      </c>
      <c r="M261" s="30">
        <f t="shared" si="26"/>
        <v>3185</v>
      </c>
      <c r="N261" s="31">
        <f t="shared" si="22"/>
        <v>591073.6400855484</v>
      </c>
      <c r="O261" s="28">
        <v>530000</v>
      </c>
      <c r="P261" s="29">
        <f t="array" aca="1" ref="P261" ca="1">SUM(INDIRECT(ADDRESS(ROW()-MONTH($A261)+1,2)):$B261*INDIRECT(ADDRESS(ROW()-MONTH($A261)+1,9)):I261)/$K261</f>
        <v>134.51206843874121</v>
      </c>
      <c r="Q261" s="32">
        <f t="array" aca="1" ref="Q261" ca="1">SUM(INDIRECT(ADDRESS(ROW()-MONTH($A261)+1,2)):$B261*INDIRECT(ADDRESS(ROW()-MONTH($A261)+1,10)):J261)/$K261</f>
        <v>1.0164414909868622</v>
      </c>
    </row>
    <row r="262" spans="1:17" x14ac:dyDescent="0.25">
      <c r="A262" s="18">
        <v>45292</v>
      </c>
      <c r="B262" s="19">
        <v>157</v>
      </c>
      <c r="C262" s="20">
        <v>1664</v>
      </c>
      <c r="D262" s="21">
        <f t="shared" si="27"/>
        <v>6.1402214022140225</v>
      </c>
      <c r="E262" s="20">
        <v>253</v>
      </c>
      <c r="F262" s="22">
        <f t="shared" ref="F262:F276" si="31">B262*G262</f>
        <v>96508528</v>
      </c>
      <c r="G262" s="23">
        <v>614704</v>
      </c>
      <c r="H262" s="24">
        <v>529900</v>
      </c>
      <c r="I262" s="25">
        <v>143</v>
      </c>
      <c r="J262" s="26">
        <v>0.998</v>
      </c>
      <c r="K262" s="27">
        <f t="shared" si="29"/>
        <v>157</v>
      </c>
      <c r="L262" s="28">
        <f t="shared" si="30"/>
        <v>96508528</v>
      </c>
      <c r="M262" s="30">
        <f t="shared" si="26"/>
        <v>253</v>
      </c>
      <c r="N262" s="31">
        <f t="shared" si="22"/>
        <v>614704</v>
      </c>
      <c r="O262" s="28">
        <v>532350</v>
      </c>
      <c r="P262" s="29">
        <f t="array" aca="1" ref="P262" ca="1">SUM(INDIRECT(ADDRESS(ROW()-MONTH($A262)+1,2)):$B262*INDIRECT(ADDRESS(ROW()-MONTH($A262)+1,9)):I262)/$K262</f>
        <v>143</v>
      </c>
      <c r="Q262" s="32">
        <f t="array" aca="1" ref="Q262" ca="1">SUM(INDIRECT(ADDRESS(ROW()-MONTH($A262)+1,2)):$B262*INDIRECT(ADDRESS(ROW()-MONTH($A262)+1,10)):J262)/$K262</f>
        <v>0.998</v>
      </c>
    </row>
    <row r="263" spans="1:17" x14ac:dyDescent="0.25">
      <c r="A263" s="18">
        <v>45323</v>
      </c>
      <c r="B263" s="19">
        <v>194</v>
      </c>
      <c r="C263" s="20">
        <v>1573</v>
      </c>
      <c r="D263" s="21">
        <f t="shared" si="27"/>
        <v>5.8621118012422366</v>
      </c>
      <c r="E263" s="20">
        <v>379</v>
      </c>
      <c r="F263" s="22">
        <f t="shared" si="31"/>
        <v>112828848</v>
      </c>
      <c r="G263" s="23">
        <v>581592</v>
      </c>
      <c r="H263" s="24">
        <v>521975</v>
      </c>
      <c r="I263" s="25">
        <v>156</v>
      </c>
      <c r="J263" s="26">
        <v>0.996</v>
      </c>
      <c r="K263" s="27">
        <f t="shared" si="29"/>
        <v>351</v>
      </c>
      <c r="L263" s="28">
        <f t="shared" si="30"/>
        <v>209337376</v>
      </c>
      <c r="M263" s="30">
        <f t="shared" si="26"/>
        <v>632</v>
      </c>
      <c r="N263" s="31">
        <f t="shared" si="22"/>
        <v>596402.78062678059</v>
      </c>
      <c r="O263" s="28">
        <v>525000</v>
      </c>
      <c r="P263" s="29">
        <f t="array" aca="1" ref="P263" ca="1">SUM(INDIRECT(ADDRESS(ROW()-MONTH($A263)+1,2)):$B263*INDIRECT(ADDRESS(ROW()-MONTH($A263)+1,9)):I263)/$K263</f>
        <v>150.18518518518519</v>
      </c>
      <c r="Q263" s="32">
        <f t="array" aca="1" ref="Q263" ca="1">SUM(INDIRECT(ADDRESS(ROW()-MONTH($A263)+1,2)):$B263*INDIRECT(ADDRESS(ROW()-MONTH($A263)+1,10)):J263)/$K263</f>
        <v>0.99689458689458676</v>
      </c>
    </row>
    <row r="264" spans="1:17" x14ac:dyDescent="0.25">
      <c r="A264" s="18">
        <v>45352</v>
      </c>
      <c r="B264" s="19">
        <v>306</v>
      </c>
      <c r="C264" s="20">
        <v>1527</v>
      </c>
      <c r="D264" s="21">
        <f t="shared" si="27"/>
        <v>5.6906832298136649</v>
      </c>
      <c r="E264" s="20">
        <v>412</v>
      </c>
      <c r="F264" s="22">
        <f t="shared" si="31"/>
        <v>174819024</v>
      </c>
      <c r="G264" s="23">
        <v>571304</v>
      </c>
      <c r="H264" s="24">
        <v>535000</v>
      </c>
      <c r="I264" s="25">
        <v>167</v>
      </c>
      <c r="J264" s="26">
        <v>1.004</v>
      </c>
      <c r="K264" s="27">
        <f t="shared" si="29"/>
        <v>657</v>
      </c>
      <c r="L264" s="28">
        <f t="shared" si="30"/>
        <v>384156400</v>
      </c>
      <c r="M264" s="30">
        <f t="shared" si="26"/>
        <v>1044</v>
      </c>
      <c r="N264" s="31">
        <f t="shared" si="22"/>
        <v>584712.93759512936</v>
      </c>
      <c r="O264" s="28">
        <v>530000</v>
      </c>
      <c r="P264" s="29">
        <f t="array" aca="1" ref="P264" ca="1">SUM(INDIRECT(ADDRESS(ROW()-MONTH($A264)+1,2)):$B264*INDIRECT(ADDRESS(ROW()-MONTH($A264)+1,9)):I264)/$K264</f>
        <v>158.01674277016744</v>
      </c>
      <c r="Q264" s="32">
        <f t="array" aca="1" ref="Q264" ca="1">SUM(INDIRECT(ADDRESS(ROW()-MONTH($A264)+1,2)):$B264*INDIRECT(ADDRESS(ROW()-MONTH($A264)+1,10)):J264)/$K264</f>
        <v>1.0002039573820396</v>
      </c>
    </row>
    <row r="265" spans="1:17" x14ac:dyDescent="0.25">
      <c r="A265" s="18">
        <v>45383</v>
      </c>
      <c r="B265" s="19">
        <v>288</v>
      </c>
      <c r="C265" s="20">
        <v>1476</v>
      </c>
      <c r="D265" s="21">
        <f t="shared" si="27"/>
        <v>5.5211970074812973</v>
      </c>
      <c r="E265" s="20">
        <v>379</v>
      </c>
      <c r="F265" s="22">
        <f t="shared" si="31"/>
        <v>163688832</v>
      </c>
      <c r="G265" s="23">
        <v>568364</v>
      </c>
      <c r="H265" s="24">
        <v>539446</v>
      </c>
      <c r="I265" s="25">
        <v>161</v>
      </c>
      <c r="J265" s="26">
        <v>0.99399999999999999</v>
      </c>
      <c r="K265" s="27">
        <f t="shared" si="29"/>
        <v>945</v>
      </c>
      <c r="L265" s="28">
        <f t="shared" si="30"/>
        <v>547845232</v>
      </c>
      <c r="M265" s="30">
        <f t="shared" si="26"/>
        <v>1423</v>
      </c>
      <c r="N265" s="31">
        <f t="shared" si="22"/>
        <v>579730.4042328042</v>
      </c>
      <c r="O265" s="28">
        <v>534800</v>
      </c>
      <c r="P265" s="29">
        <f t="array" aca="1" ref="P265" ca="1">SUM(INDIRECT(ADDRESS(ROW()-MONTH($A265)+1,2)):$B265*INDIRECT(ADDRESS(ROW()-MONTH($A265)+1,9)):I265)/$K265</f>
        <v>158.92592592592592</v>
      </c>
      <c r="Q265" s="32">
        <f t="array" aca="1" ref="Q265" ca="1">SUM(INDIRECT(ADDRESS(ROW()-MONTH($A265)+1,2)):$B265*INDIRECT(ADDRESS(ROW()-MONTH($A265)+1,10)):J265)/$K265</f>
        <v>0.99831322751322749</v>
      </c>
    </row>
    <row r="266" spans="1:17" x14ac:dyDescent="0.25">
      <c r="A266" s="18">
        <v>45413</v>
      </c>
      <c r="B266" s="19">
        <v>341</v>
      </c>
      <c r="C266" s="20">
        <v>1443</v>
      </c>
      <c r="D266" s="21">
        <f t="shared" si="27"/>
        <v>5.431618569636135</v>
      </c>
      <c r="E266" s="20">
        <v>329</v>
      </c>
      <c r="F266" s="22">
        <f t="shared" si="31"/>
        <v>196532281</v>
      </c>
      <c r="G266" s="23">
        <v>576341</v>
      </c>
      <c r="H266" s="24">
        <v>525000</v>
      </c>
      <c r="I266" s="25">
        <v>137</v>
      </c>
      <c r="J266" s="26">
        <v>1.01</v>
      </c>
      <c r="K266" s="27">
        <f t="shared" ref="K266" si="32">IF(MONTH(A266)=1,B266,+K265+B266)</f>
        <v>1286</v>
      </c>
      <c r="L266" s="28">
        <f t="shared" ref="L266" si="33">IF(MONTH(A266)=1,F266,F266+L265)</f>
        <v>744377513</v>
      </c>
      <c r="M266" s="30">
        <f t="shared" ref="M266" si="34">IF(MONTH(A266)=1,E266,M265+E266)</f>
        <v>1752</v>
      </c>
      <c r="N266" s="31">
        <f t="shared" si="22"/>
        <v>578831.65863141522</v>
      </c>
      <c r="O266" s="28">
        <v>529925</v>
      </c>
      <c r="P266" s="29">
        <f t="array" aca="1" ref="P266" ca="1">SUM(INDIRECT(ADDRESS(ROW()-MONTH($A266)+1,2)):$B266*INDIRECT(ADDRESS(ROW()-MONTH($A266)+1,9)):I266)/$K266</f>
        <v>153.11197511664074</v>
      </c>
      <c r="Q266" s="32">
        <f t="array" aca="1" ref="Q266" ca="1">SUM(INDIRECT(ADDRESS(ROW()-MONTH($A266)+1,2)):$B266*INDIRECT(ADDRESS(ROW()-MONTH($A266)+1,10)):J266)/$K266</f>
        <v>1.001412130637636</v>
      </c>
    </row>
    <row r="267" spans="1:17" x14ac:dyDescent="0.25">
      <c r="A267" s="18">
        <v>45444</v>
      </c>
      <c r="B267" s="19">
        <v>334</v>
      </c>
      <c r="C267" s="20">
        <v>1465</v>
      </c>
      <c r="D267" s="21">
        <f t="shared" si="27"/>
        <v>5.5703422053231941</v>
      </c>
      <c r="E267" s="20">
        <v>244</v>
      </c>
      <c r="F267" s="22">
        <f t="shared" si="31"/>
        <v>196554658</v>
      </c>
      <c r="G267" s="23">
        <v>588487</v>
      </c>
      <c r="H267" s="24">
        <v>531065</v>
      </c>
      <c r="I267" s="25">
        <v>157</v>
      </c>
      <c r="J267" s="26">
        <v>1.0049999999999999</v>
      </c>
      <c r="K267" s="27">
        <f t="shared" si="29"/>
        <v>1620</v>
      </c>
      <c r="L267" s="28">
        <f t="shared" ref="L267" si="35">IF(MONTH(A267)=1,F267,F267+L266)</f>
        <v>940932171</v>
      </c>
      <c r="M267" s="30">
        <f t="shared" ref="M267:M276" si="36">IF(MONTH(A267)=1,E267,M266+E267)</f>
        <v>1996</v>
      </c>
      <c r="N267" s="31">
        <f t="shared" si="22"/>
        <v>580822.3277777778</v>
      </c>
      <c r="O267" s="28">
        <v>529925</v>
      </c>
      <c r="P267" s="29">
        <f t="array" aca="1" ref="P267" ca="1">SUM(INDIRECT(ADDRESS(ROW()-MONTH($A267)+1,2)):$B267*INDIRECT(ADDRESS(ROW()-MONTH($A267)+1,9)):I267)/$K267</f>
        <v>153.91358024691357</v>
      </c>
      <c r="Q267" s="32">
        <f t="array" aca="1" ref="Q267" ca="1">SUM(INDIRECT(ADDRESS(ROW()-MONTH($A267)+1,2)):$B267*INDIRECT(ADDRESS(ROW()-MONTH($A267)+1,10)):J267)/$K267</f>
        <v>1.0021518518518517</v>
      </c>
    </row>
    <row r="268" spans="1:17" x14ac:dyDescent="0.25">
      <c r="A268" s="18">
        <v>45474</v>
      </c>
      <c r="B268" s="19">
        <v>277</v>
      </c>
      <c r="C268" s="20">
        <v>1430</v>
      </c>
      <c r="D268" s="21">
        <f t="shared" si="27"/>
        <v>5.423514538558786</v>
      </c>
      <c r="E268" s="20">
        <v>277</v>
      </c>
      <c r="F268" s="22">
        <f t="shared" si="31"/>
        <v>167248722</v>
      </c>
      <c r="G268" s="23">
        <v>603786</v>
      </c>
      <c r="H268" s="24">
        <v>543948</v>
      </c>
      <c r="I268" s="25">
        <v>141</v>
      </c>
      <c r="J268" s="26">
        <v>1.0089999999999999</v>
      </c>
      <c r="K268" s="27">
        <f t="shared" ref="K268:K271" si="37">IF(MONTH(A268)=1,B268,+K267+B268)</f>
        <v>1897</v>
      </c>
      <c r="L268" s="28">
        <f t="shared" ref="L268:L271" si="38">IF(MONTH(A268)=1,F268,F268+L267)</f>
        <v>1108180893</v>
      </c>
      <c r="M268" s="30">
        <f t="shared" si="36"/>
        <v>2273</v>
      </c>
      <c r="N268" s="31">
        <f t="shared" si="22"/>
        <v>584175.48392198212</v>
      </c>
      <c r="O268" s="28">
        <v>532521</v>
      </c>
      <c r="P268" s="29">
        <f t="array" aca="1" ref="P268" ca="1">SUM(INDIRECT(ADDRESS(ROW()-MONTH($A268)+1,2)):$B268*INDIRECT(ADDRESS(ROW()-MONTH($A268)+1,9)):I268)/$K268</f>
        <v>152.02793885081707</v>
      </c>
      <c r="Q268" s="32">
        <f t="array" aca="1" ref="Q268" ca="1">SUM(INDIRECT(ADDRESS(ROW()-MONTH($A268)+1,2)):$B268*INDIRECT(ADDRESS(ROW()-MONTH($A268)+1,10)):J268)/$K268</f>
        <v>1.0031518186610437</v>
      </c>
    </row>
    <row r="269" spans="1:17" x14ac:dyDescent="0.25">
      <c r="A269" s="18">
        <v>45505</v>
      </c>
      <c r="B269" s="19">
        <v>284</v>
      </c>
      <c r="C269" s="20">
        <v>1444</v>
      </c>
      <c r="D269" s="21">
        <f t="shared" si="27"/>
        <v>5.4939759036144586</v>
      </c>
      <c r="E269" s="20">
        <v>276</v>
      </c>
      <c r="F269" s="22">
        <f t="shared" si="31"/>
        <v>170673208</v>
      </c>
      <c r="G269" s="23">
        <v>600962</v>
      </c>
      <c r="H269" s="24">
        <v>511400</v>
      </c>
      <c r="I269" s="25">
        <v>132</v>
      </c>
      <c r="J269" s="26">
        <v>1.0129999999999999</v>
      </c>
      <c r="K269" s="27">
        <f t="shared" si="37"/>
        <v>2181</v>
      </c>
      <c r="L269" s="28">
        <f t="shared" si="38"/>
        <v>1278854101</v>
      </c>
      <c r="M269" s="30">
        <f>IF(MONTH(A269)=1,E269,M268+E269)</f>
        <v>2549</v>
      </c>
      <c r="N269" s="31">
        <f t="shared" ref="N269:N271" si="39">L269/K269</f>
        <v>586361.34846400737</v>
      </c>
      <c r="O269" s="28">
        <v>529925</v>
      </c>
      <c r="P269" s="29">
        <f t="array" aca="1" ref="P269" ca="1">SUM(INDIRECT(ADDRESS(ROW()-MONTH($A269)+1,2)):$B269*INDIRECT(ADDRESS(ROW()-MONTH($A269)+1,9)):I269)/$K269</f>
        <v>149.41999082989454</v>
      </c>
      <c r="Q269" s="32">
        <f t="array" aca="1" ref="Q269" ca="1">SUM(INDIRECT(ADDRESS(ROW()-MONTH($A269)+1,2)):$B269*INDIRECT(ADDRESS(ROW()-MONTH($A269)+1,10)):J269)/$K269</f>
        <v>1.0044342044933516</v>
      </c>
    </row>
    <row r="270" spans="1:17" x14ac:dyDescent="0.25">
      <c r="A270" s="18">
        <v>45536</v>
      </c>
      <c r="B270" s="19">
        <v>235</v>
      </c>
      <c r="C270" s="20">
        <v>1440</v>
      </c>
      <c r="D270" s="21">
        <f t="shared" si="27"/>
        <v>5.4926891290527653</v>
      </c>
      <c r="E270" s="20">
        <v>272</v>
      </c>
      <c r="F270" s="22">
        <f t="shared" si="31"/>
        <v>141332055</v>
      </c>
      <c r="G270" s="23">
        <v>601413</v>
      </c>
      <c r="H270" s="24">
        <v>535000</v>
      </c>
      <c r="I270" s="25">
        <v>106</v>
      </c>
      <c r="J270" s="26">
        <v>1.0089999999999999</v>
      </c>
      <c r="K270" s="27">
        <f t="shared" si="37"/>
        <v>2416</v>
      </c>
      <c r="L270" s="28">
        <f t="shared" si="38"/>
        <v>1420186156</v>
      </c>
      <c r="M270" s="30">
        <v>2819</v>
      </c>
      <c r="N270" s="31">
        <f t="shared" si="39"/>
        <v>587825.39569536422</v>
      </c>
      <c r="O270" s="28">
        <v>530000</v>
      </c>
      <c r="P270" s="29">
        <f t="array" aca="1" ref="P270" ca="1">SUM(INDIRECT(ADDRESS(ROW()-MONTH($A270)+1,2)):$B270*INDIRECT(ADDRESS(ROW()-MONTH($A270)+1,9)):I270)/$K270</f>
        <v>145.19660596026489</v>
      </c>
      <c r="Q270" s="32">
        <f t="array" aca="1" ref="Q270" ca="1">SUM(INDIRECT(ADDRESS(ROW()-MONTH($A270)+1,2)):$B270*INDIRECT(ADDRESS(ROW()-MONTH($A270)+1,10)):J270)/$K270</f>
        <v>1.004878311258278</v>
      </c>
    </row>
    <row r="271" spans="1:17" x14ac:dyDescent="0.25">
      <c r="A271" s="18">
        <v>45566</v>
      </c>
      <c r="B271" s="19">
        <v>278</v>
      </c>
      <c r="C271" s="20">
        <v>1463</v>
      </c>
      <c r="D271" s="21">
        <f t="shared" si="27"/>
        <v>5.5697969543147208</v>
      </c>
      <c r="E271" s="20">
        <v>245</v>
      </c>
      <c r="F271" s="22">
        <f t="shared" si="31"/>
        <v>167211718</v>
      </c>
      <c r="G271" s="23">
        <v>601481</v>
      </c>
      <c r="H271" s="24">
        <v>525456</v>
      </c>
      <c r="I271" s="25">
        <v>122</v>
      </c>
      <c r="J271" s="26">
        <v>1.002</v>
      </c>
      <c r="K271" s="27">
        <f t="shared" si="37"/>
        <v>2694</v>
      </c>
      <c r="L271" s="28">
        <f t="shared" si="38"/>
        <v>1587397874</v>
      </c>
      <c r="M271" s="30">
        <f t="shared" si="36"/>
        <v>3064</v>
      </c>
      <c r="N271" s="31">
        <f t="shared" si="39"/>
        <v>589234.5486265776</v>
      </c>
      <c r="O271" s="28">
        <v>530000</v>
      </c>
      <c r="P271" s="29">
        <f t="array" aca="1" ref="P271" ca="1">SUM(INDIRECT(ADDRESS(ROW()-MONTH($A271)+1,2)):$B271*INDIRECT(ADDRESS(ROW()-MONTH($A271)+1,9)):I271)/$K271</f>
        <v>142.80289532293986</v>
      </c>
      <c r="Q271" s="32">
        <f t="array" aca="1" ref="Q271" ca="1">SUM(INDIRECT(ADDRESS(ROW()-MONTH($A271)+1,2)):$B271*INDIRECT(ADDRESS(ROW()-MONTH($A271)+1,10)):J271)/$K271</f>
        <v>1.0045812917594654</v>
      </c>
    </row>
    <row r="272" spans="1:17" x14ac:dyDescent="0.25">
      <c r="A272" s="18">
        <v>45597</v>
      </c>
      <c r="B272" s="19">
        <v>225</v>
      </c>
      <c r="C272" s="20">
        <v>1465</v>
      </c>
      <c r="D272" s="21">
        <f t="shared" si="27"/>
        <v>5.6022944550669216</v>
      </c>
      <c r="E272" s="20">
        <v>203</v>
      </c>
      <c r="F272" s="22">
        <f t="shared" si="31"/>
        <v>138362625</v>
      </c>
      <c r="G272" s="23">
        <v>614945</v>
      </c>
      <c r="H272" s="24">
        <v>545000</v>
      </c>
      <c r="I272" s="25">
        <v>102</v>
      </c>
      <c r="J272" s="26">
        <v>1.0049999999999999</v>
      </c>
      <c r="K272" s="27">
        <f t="shared" ref="K272" si="40">IF(MONTH(A272)=1,B272,+K271+B272)</f>
        <v>2919</v>
      </c>
      <c r="L272" s="28">
        <f t="shared" ref="L272:L276" si="41">IF(MONTH(A272)=1,F272,F272+L271)</f>
        <v>1725760499</v>
      </c>
      <c r="M272" s="30">
        <f t="shared" si="36"/>
        <v>3267</v>
      </c>
      <c r="N272" s="31">
        <f t="shared" ref="N272:N273" si="42">L272/K272</f>
        <v>591216.34087016096</v>
      </c>
      <c r="O272" s="28">
        <v>530000</v>
      </c>
      <c r="P272" s="29">
        <f t="array" aca="1" ref="P272" ca="1">SUM(INDIRECT(ADDRESS(ROW()-MONTH($A272)+1,2)):$B272*INDIRECT(ADDRESS(ROW()-MONTH($A272)+1,9)):I272)/$K272</f>
        <v>139.65775950668038</v>
      </c>
      <c r="Q272" s="32">
        <f t="array" aca="1" ref="Q272" ca="1">SUM(INDIRECT(ADDRESS(ROW()-MONTH($A272)+1,2)):$B272*INDIRECT(ADDRESS(ROW()-MONTH($A272)+1,10)):J272)/$K272</f>
        <v>1.0046135662898252</v>
      </c>
    </row>
    <row r="273" spans="1:17" x14ac:dyDescent="0.25">
      <c r="A273" s="18">
        <v>45627</v>
      </c>
      <c r="B273" s="19">
        <v>287</v>
      </c>
      <c r="C273" s="20">
        <v>1441</v>
      </c>
      <c r="D273" s="21">
        <f t="shared" si="27"/>
        <v>5.393636930754834</v>
      </c>
      <c r="E273" s="20">
        <v>198</v>
      </c>
      <c r="F273" s="22">
        <f t="shared" si="31"/>
        <v>160627586</v>
      </c>
      <c r="G273" s="23">
        <v>559678</v>
      </c>
      <c r="H273" s="24">
        <v>500000</v>
      </c>
      <c r="I273" s="25">
        <v>108</v>
      </c>
      <c r="J273" s="26">
        <v>1</v>
      </c>
      <c r="K273" s="27">
        <f t="shared" ref="K273:K276" si="43">IF(MONTH(A273)=1,B273,+K272+B273)</f>
        <v>3206</v>
      </c>
      <c r="L273" s="28">
        <f t="shared" si="41"/>
        <v>1886388085</v>
      </c>
      <c r="M273" s="30">
        <f t="shared" si="36"/>
        <v>3465</v>
      </c>
      <c r="N273" s="31">
        <f t="shared" si="42"/>
        <v>588393.03961322515</v>
      </c>
      <c r="O273" s="28">
        <v>529000</v>
      </c>
      <c r="P273" s="29">
        <f t="array" aca="1" ref="P273" ca="1">SUM(INDIRECT(ADDRESS(ROW()-MONTH($A273)+1,2)):$B273*INDIRECT(ADDRESS(ROW()-MONTH($A273)+1,9)):I273)/$K273</f>
        <v>136.82376793512165</v>
      </c>
      <c r="Q273" s="32">
        <f t="array" aca="1" ref="Q273" ca="1">SUM(INDIRECT(ADDRESS(ROW()-MONTH($A273)+1,2)):$B273*INDIRECT(ADDRESS(ROW()-MONTH($A273)+1,10)):J273)/$K273</f>
        <v>1.0042005614472862</v>
      </c>
    </row>
    <row r="274" spans="1:17" x14ac:dyDescent="0.25">
      <c r="A274" s="18">
        <v>45658</v>
      </c>
      <c r="B274" s="19">
        <v>176</v>
      </c>
      <c r="C274" s="20">
        <v>1453</v>
      </c>
      <c r="D274" s="21">
        <f t="shared" si="27"/>
        <v>5.4065116279069771</v>
      </c>
      <c r="E274" s="20">
        <v>248</v>
      </c>
      <c r="F274" s="22">
        <f t="shared" si="31"/>
        <v>98208880</v>
      </c>
      <c r="G274" s="23">
        <v>558005</v>
      </c>
      <c r="H274" s="24">
        <v>482068</v>
      </c>
      <c r="I274" s="25">
        <v>104</v>
      </c>
      <c r="J274" s="26">
        <v>1.002</v>
      </c>
      <c r="K274" s="27">
        <f t="shared" si="43"/>
        <v>176</v>
      </c>
      <c r="L274" s="28">
        <f t="shared" si="41"/>
        <v>98208880</v>
      </c>
      <c r="M274" s="30">
        <f t="shared" si="36"/>
        <v>248</v>
      </c>
      <c r="N274" s="31">
        <f>L274/K274</f>
        <v>558005</v>
      </c>
      <c r="O274" s="28">
        <v>482068</v>
      </c>
      <c r="P274" s="29">
        <f t="array" aca="1" ref="P274" ca="1">SUM(INDIRECT(ADDRESS(ROW()-MONTH($A274)+1,2)):$B274*INDIRECT(ADDRESS(ROW()-MONTH($A274)+1,9)):I274)/$K274</f>
        <v>104</v>
      </c>
      <c r="Q274" s="32">
        <f t="array" aca="1" ref="Q274" ca="1">SUM(INDIRECT(ADDRESS(ROW()-MONTH($A274)+1,2)):$B274*INDIRECT(ADDRESS(ROW()-MONTH($A274)+1,10)):J274)/$K274</f>
        <v>1.002</v>
      </c>
    </row>
    <row r="275" spans="1:17" x14ac:dyDescent="0.25">
      <c r="A275" s="18">
        <v>45689</v>
      </c>
      <c r="B275" s="19">
        <v>220</v>
      </c>
      <c r="C275" s="20">
        <v>1427</v>
      </c>
      <c r="D275" s="21">
        <f t="shared" si="27"/>
        <v>5.2673023685019986</v>
      </c>
      <c r="E275" s="20">
        <v>311</v>
      </c>
      <c r="F275" s="22">
        <f t="shared" si="31"/>
        <v>123485340</v>
      </c>
      <c r="G275" s="23">
        <v>561297</v>
      </c>
      <c r="H275" s="24">
        <v>475343</v>
      </c>
      <c r="I275" s="25">
        <v>125</v>
      </c>
      <c r="J275" s="26">
        <v>0.997</v>
      </c>
      <c r="K275" s="27">
        <f t="shared" si="43"/>
        <v>396</v>
      </c>
      <c r="L275" s="28">
        <f t="shared" si="41"/>
        <v>221694220</v>
      </c>
      <c r="M275" s="30">
        <f t="shared" si="36"/>
        <v>559</v>
      </c>
      <c r="N275" s="31">
        <f t="shared" ref="N275:N276" si="44">L275/K275</f>
        <v>559833.88888888888</v>
      </c>
      <c r="O275" s="28">
        <v>481340</v>
      </c>
      <c r="P275" s="29">
        <f t="array" aca="1" ref="P275" ca="1">SUM(INDIRECT(ADDRESS(ROW()-MONTH($A275)+1,2)):$B275*INDIRECT(ADDRESS(ROW()-MONTH($A275)+1,9)):I275)/$K275</f>
        <v>115.66666666666667</v>
      </c>
      <c r="Q275" s="32">
        <f t="array" aca="1" ref="Q275" ca="1">SUM(INDIRECT(ADDRESS(ROW()-MONTH($A275)+1,2)):$B275*INDIRECT(ADDRESS(ROW()-MONTH($A275)+1,10)):J275)/$K275</f>
        <v>0.99922222222222223</v>
      </c>
    </row>
    <row r="276" spans="1:17" x14ac:dyDescent="0.25">
      <c r="A276" s="18">
        <v>45717</v>
      </c>
      <c r="B276" s="19">
        <v>309</v>
      </c>
      <c r="C276" s="20">
        <v>1432</v>
      </c>
      <c r="D276" s="21">
        <f t="shared" si="27"/>
        <v>5.2808850645359557</v>
      </c>
      <c r="E276" s="20">
        <v>353</v>
      </c>
      <c r="F276" s="22">
        <f t="shared" si="31"/>
        <v>178181451</v>
      </c>
      <c r="G276" s="23">
        <v>576639</v>
      </c>
      <c r="H276" s="24">
        <v>495000</v>
      </c>
      <c r="I276" s="25">
        <v>118</v>
      </c>
      <c r="J276" s="26">
        <v>1.004</v>
      </c>
      <c r="K276" s="27">
        <f t="shared" si="43"/>
        <v>705</v>
      </c>
      <c r="L276" s="28">
        <f t="shared" si="41"/>
        <v>399875671</v>
      </c>
      <c r="M276" s="30">
        <f t="shared" si="36"/>
        <v>912</v>
      </c>
      <c r="N276" s="31">
        <f t="shared" si="44"/>
        <v>567199.53333333333</v>
      </c>
      <c r="O276" s="28">
        <v>489950</v>
      </c>
      <c r="P276" s="29">
        <f t="array" aca="1" ref="P276" ca="1">SUM(INDIRECT(ADDRESS(ROW()-MONTH($A276)+1,2)):$B276*INDIRECT(ADDRESS(ROW()-MONTH($A276)+1,9)):I276)/$K276</f>
        <v>116.68936170212766</v>
      </c>
      <c r="Q276" s="32">
        <f t="array" aca="1" ref="Q276" ca="1">SUM(INDIRECT(ADDRESS(ROW()-MONTH($A276)+1,2)):$B276*INDIRECT(ADDRESS(ROW()-MONTH($A276)+1,10)):J276)/$K276</f>
        <v>1.0013163120567377</v>
      </c>
    </row>
    <row r="277" spans="1:17" x14ac:dyDescent="0.25">
      <c r="A277" s="18">
        <v>45748</v>
      </c>
      <c r="B277" s="19">
        <v>301</v>
      </c>
      <c r="C277" s="20">
        <v>1414</v>
      </c>
      <c r="D277" s="21">
        <f t="shared" ref="D277:D278" si="45">C277/AVERAGE(B266:B277)</f>
        <v>5.1937557392102844</v>
      </c>
      <c r="E277" s="20">
        <v>318</v>
      </c>
      <c r="F277" s="22">
        <f t="shared" ref="F277:F278" si="46">B277*G277</f>
        <v>169861524</v>
      </c>
      <c r="G277" s="23">
        <v>564324</v>
      </c>
      <c r="H277" s="24">
        <v>489900</v>
      </c>
      <c r="I277" s="25">
        <v>132</v>
      </c>
      <c r="J277" s="26">
        <v>1.0069999999999999</v>
      </c>
      <c r="K277" s="27">
        <f t="shared" ref="K277" si="47">IF(MONTH(A277)=1,B277,+K276+B277)</f>
        <v>1006</v>
      </c>
      <c r="L277" s="28">
        <f t="shared" ref="L277" si="48">IF(MONTH(A277)=1,F277,F277+L276)</f>
        <v>569737195</v>
      </c>
      <c r="M277" s="30">
        <f t="shared" ref="M277" si="49">IF(MONTH(A277)=1,E277,M276+E277)</f>
        <v>1230</v>
      </c>
      <c r="N277" s="31">
        <f t="shared" ref="N277" si="50">L277/K277</f>
        <v>566339.16003976145</v>
      </c>
      <c r="O277" s="28">
        <v>489925</v>
      </c>
      <c r="P277" s="29">
        <f t="array" aca="1" ref="P277" ca="1">SUM(INDIRECT(ADDRESS(ROW()-MONTH($A277)+1,2)):$B277*INDIRECT(ADDRESS(ROW()-MONTH($A277)+1,9)):I277)/$K277</f>
        <v>121.27037773359841</v>
      </c>
      <c r="Q277" s="32">
        <f t="array" aca="1" ref="Q277" ca="1">SUM(INDIRECT(ADDRESS(ROW()-MONTH($A277)+1,2)):$B277*INDIRECT(ADDRESS(ROW()-MONTH($A277)+1,10)):J277)/$K277</f>
        <v>1.0030168986083499</v>
      </c>
    </row>
    <row r="278" spans="1:17" x14ac:dyDescent="0.25">
      <c r="A278" s="18">
        <v>45778</v>
      </c>
      <c r="B278" s="19">
        <v>330</v>
      </c>
      <c r="C278" s="20">
        <v>1489</v>
      </c>
      <c r="D278" s="21">
        <f t="shared" si="45"/>
        <v>5.4877149877149884</v>
      </c>
      <c r="E278" s="20">
        <v>299</v>
      </c>
      <c r="F278" s="22">
        <f t="shared" si="46"/>
        <v>196017690</v>
      </c>
      <c r="G278" s="23">
        <v>593993</v>
      </c>
      <c r="H278" s="24">
        <v>541634</v>
      </c>
      <c r="I278" s="25">
        <v>132</v>
      </c>
      <c r="J278" s="26">
        <v>1.0109999999999999</v>
      </c>
      <c r="K278" s="27">
        <f>IF(MONTH(A278)=1,B278,+K277+B278)</f>
        <v>1336</v>
      </c>
      <c r="L278" s="28">
        <f t="shared" ref="L278:L282" si="51">IF(MONTH(A278)=1,F278,F278+L277)</f>
        <v>765754885</v>
      </c>
      <c r="M278" s="30">
        <f t="shared" ref="M278:M287" si="52">IF(MONTH(A278)=1,E278,M277+E278)</f>
        <v>1529</v>
      </c>
      <c r="N278" s="31">
        <f>L278/K278</f>
        <v>573169.82410179637</v>
      </c>
      <c r="O278" s="28">
        <v>567675</v>
      </c>
      <c r="P278" s="29">
        <f t="array" aca="1" ref="P278" ca="1">SUM(INDIRECT(ADDRESS(ROW()-MONTH($A278)+1,2)):$B278*INDIRECT(ADDRESS(ROW()-MONTH($A278)+1,9)):I278)/$K278</f>
        <v>123.92065868263474</v>
      </c>
      <c r="Q278" s="32">
        <f t="array" aca="1" ref="Q278" ca="1">SUM(INDIRECT(ADDRESS(ROW()-MONTH($A278)+1,2)):$B278*INDIRECT(ADDRESS(ROW()-MONTH($A278)+1,10)):J278)/$K278</f>
        <v>1.0049887724550899</v>
      </c>
    </row>
    <row r="279" spans="1:17" x14ac:dyDescent="0.25">
      <c r="A279" s="18">
        <v>45809</v>
      </c>
      <c r="B279" s="19">
        <v>323</v>
      </c>
      <c r="C279" s="20">
        <v>1481</v>
      </c>
      <c r="D279" s="21">
        <f t="shared" ref="D279:D287" si="53">C279/AVERAGE(B268:B279)</f>
        <v>5.4767334360554694</v>
      </c>
      <c r="E279" s="20">
        <v>250</v>
      </c>
      <c r="F279" s="22">
        <f t="shared" ref="F279:F282" si="54">B279*G279</f>
        <v>187194973</v>
      </c>
      <c r="G279" s="23">
        <v>579551</v>
      </c>
      <c r="H279" s="24">
        <v>501000</v>
      </c>
      <c r="I279" s="25">
        <v>120</v>
      </c>
      <c r="J279" s="26">
        <v>1.006</v>
      </c>
      <c r="K279" s="27">
        <f>IF(MONTH(A279)=1,B279,+K278+B279)</f>
        <v>1659</v>
      </c>
      <c r="L279" s="28">
        <f t="shared" si="51"/>
        <v>952949858</v>
      </c>
      <c r="M279" s="30">
        <f t="shared" si="52"/>
        <v>1779</v>
      </c>
      <c r="N279" s="31">
        <f t="shared" ref="N279" si="55">L279/K279</f>
        <v>574412.21097046416</v>
      </c>
      <c r="O279" s="28">
        <v>501698</v>
      </c>
      <c r="P279" s="29">
        <f t="array" aca="1" ref="P279" ca="1">SUM(INDIRECT(ADDRESS(ROW()-MONTH($A279)+1,2)):$B279*INDIRECT(ADDRESS(ROW()-MONTH($A279)+1,9)):I279)/$K279</f>
        <v>123.15732368896926</v>
      </c>
      <c r="Q279" s="32">
        <f t="array" aca="1" ref="Q279" ca="1">SUM(INDIRECT(ADDRESS(ROW()-MONTH($A279)+1,2)):$B279*INDIRECT(ADDRESS(ROW()-MONTH($A279)+1,10)):J279)/$K279</f>
        <v>1.005185654008439</v>
      </c>
    </row>
    <row r="280" spans="1:17" x14ac:dyDescent="0.25">
      <c r="A280" s="18">
        <v>45839</v>
      </c>
      <c r="B280" s="19">
        <v>297</v>
      </c>
      <c r="C280" s="20">
        <v>1503</v>
      </c>
      <c r="D280" s="21">
        <f t="shared" si="53"/>
        <v>5.5240428790199081</v>
      </c>
      <c r="E280" s="20">
        <v>257</v>
      </c>
      <c r="F280" s="22">
        <f t="shared" si="54"/>
        <v>174657087</v>
      </c>
      <c r="G280" s="23">
        <v>588071</v>
      </c>
      <c r="H280" s="24">
        <v>519370</v>
      </c>
      <c r="I280" s="25">
        <v>99</v>
      </c>
      <c r="J280" s="26">
        <v>1.004</v>
      </c>
      <c r="K280" s="27">
        <f>IF(MONTH(A280)=1,B280,+K279+B280)</f>
        <v>1956</v>
      </c>
      <c r="L280" s="28">
        <f t="shared" si="51"/>
        <v>1127606945</v>
      </c>
      <c r="M280" s="30">
        <f t="shared" si="52"/>
        <v>2036</v>
      </c>
      <c r="N280" s="31">
        <f>L280/K280</f>
        <v>576486.16820040904</v>
      </c>
      <c r="O280" s="28">
        <v>509383</v>
      </c>
      <c r="P280" s="29">
        <f t="array" aca="1" ref="P280" ca="1">SUM(INDIRECT(ADDRESS(ROW()-MONTH($A280)+1,2)):$B280*INDIRECT(ADDRESS(ROW()-MONTH($A280)+1,9)):I280)/$K280</f>
        <v>119.48926380368098</v>
      </c>
      <c r="Q280" s="32">
        <f t="array" aca="1" ref="Q280" ca="1">SUM(INDIRECT(ADDRESS(ROW()-MONTH($A280)+1,2)):$B280*INDIRECT(ADDRESS(ROW()-MONTH($A280)+1,10)):J280)/$K280</f>
        <v>1.0050056237218814</v>
      </c>
    </row>
    <row r="281" spans="1:17" x14ac:dyDescent="0.25">
      <c r="A281" s="18">
        <v>45870</v>
      </c>
      <c r="B281" s="19">
        <v>290</v>
      </c>
      <c r="C281" s="20">
        <v>1513</v>
      </c>
      <c r="D281" s="21">
        <f t="shared" si="53"/>
        <v>5.5505961479669832</v>
      </c>
      <c r="E281" s="20">
        <v>260</v>
      </c>
      <c r="F281" s="22">
        <f t="shared" si="54"/>
        <v>175609790</v>
      </c>
      <c r="G281" s="23">
        <v>605551</v>
      </c>
      <c r="H281" s="24">
        <v>555000</v>
      </c>
      <c r="I281" s="25">
        <v>117</v>
      </c>
      <c r="J281" s="26">
        <v>1.0089999999999999</v>
      </c>
      <c r="K281" s="27">
        <f t="shared" ref="K281:K287" si="56">IF(MONTH(A281)=1,B281,+K280+B281)</f>
        <v>2246</v>
      </c>
      <c r="L281" s="28">
        <f t="shared" si="51"/>
        <v>1303216735</v>
      </c>
      <c r="M281" s="30">
        <f t="shared" si="52"/>
        <v>2296</v>
      </c>
      <c r="N281" s="31">
        <f t="shared" ref="N281:N287" si="57">L281/K281</f>
        <v>580238.97373107751</v>
      </c>
      <c r="O281" s="28">
        <v>505275</v>
      </c>
      <c r="P281" s="29">
        <f t="array" aca="1" ref="P281" ca="1">SUM(INDIRECT(ADDRESS(ROW()-MONTH($A281)+1,2)):$B281*INDIRECT(ADDRESS(ROW()-MONTH($A281)+1,9)):I281)/$K281</f>
        <v>119.16785396260018</v>
      </c>
      <c r="Q281" s="32">
        <f t="array" aca="1" ref="Q281" ca="1">SUM(INDIRECT(ADDRESS(ROW()-MONTH($A281)+1,2)):$B281*INDIRECT(ADDRESS(ROW()-MONTH($A281)+1,10)):J281)/$K281</f>
        <v>1.0055213713268034</v>
      </c>
    </row>
    <row r="282" spans="1:17" x14ac:dyDescent="0.25">
      <c r="A282" s="18">
        <v>45901</v>
      </c>
      <c r="B282" s="19">
        <v>295</v>
      </c>
      <c r="C282" s="20">
        <v>1497</v>
      </c>
      <c r="D282" s="21">
        <f t="shared" si="53"/>
        <v>5.3929750825577907</v>
      </c>
      <c r="E282" s="20">
        <v>251</v>
      </c>
      <c r="F282" s="22">
        <f t="shared" si="54"/>
        <v>177261960</v>
      </c>
      <c r="G282" s="23">
        <v>600888</v>
      </c>
      <c r="H282" s="24">
        <v>525000</v>
      </c>
      <c r="I282" s="25">
        <v>107</v>
      </c>
      <c r="J282" s="26">
        <v>1.002</v>
      </c>
      <c r="K282" s="27">
        <f t="shared" si="56"/>
        <v>2541</v>
      </c>
      <c r="L282" s="28">
        <f t="shared" si="51"/>
        <v>1480478695</v>
      </c>
      <c r="M282" s="30">
        <f t="shared" si="52"/>
        <v>2547</v>
      </c>
      <c r="N282" s="31">
        <f t="shared" si="57"/>
        <v>582636.24360487994</v>
      </c>
      <c r="O282" s="28">
        <v>507450</v>
      </c>
      <c r="P282" s="29">
        <f t="array" aca="1" ref="P282" ca="1">SUM(INDIRECT(ADDRESS(ROW()-MONTH($A282)+1,2)):$B282*INDIRECT(ADDRESS(ROW()-MONTH($A282)+1,9)):I282)/$K282</f>
        <v>117.7552144824872</v>
      </c>
      <c r="Q282" s="32">
        <f t="array" aca="1" ref="Q282" ca="1">SUM(INDIRECT(ADDRESS(ROW()-MONTH($A282)+1,2)):$B282*INDIRECT(ADDRESS(ROW()-MONTH($A282)+1,10)):J282)/$K282</f>
        <v>1.0051125541125543</v>
      </c>
    </row>
    <row r="283" spans="1:17" x14ac:dyDescent="0.25">
      <c r="A283" s="18">
        <v>45931</v>
      </c>
      <c r="B283" s="19">
        <v>285</v>
      </c>
      <c r="C283" s="20">
        <v>1569</v>
      </c>
      <c r="D283" s="21">
        <f t="shared" si="53"/>
        <v>5.6405032953864582</v>
      </c>
      <c r="E283" s="20">
        <v>257</v>
      </c>
      <c r="F283" s="22">
        <f t="shared" ref="F283:F289" si="58">B283*G283</f>
        <v>186349530</v>
      </c>
      <c r="G283" s="23">
        <v>653858</v>
      </c>
      <c r="H283" s="24">
        <v>563152</v>
      </c>
      <c r="I283" s="25">
        <v>102</v>
      </c>
      <c r="J283" s="26">
        <v>1.0049999999999999</v>
      </c>
      <c r="K283" s="27">
        <f t="shared" si="56"/>
        <v>2826</v>
      </c>
      <c r="L283" s="28">
        <f t="shared" ref="L283:L289" si="59">IF(MONTH(A283)=1,F283,F283+L282)</f>
        <v>1666828225</v>
      </c>
      <c r="M283" s="30">
        <f t="shared" si="52"/>
        <v>2804</v>
      </c>
      <c r="N283" s="31">
        <f t="shared" si="57"/>
        <v>589818.90481245576</v>
      </c>
      <c r="O283" s="28">
        <v>513635</v>
      </c>
      <c r="P283" s="29">
        <f t="array" aca="1" ref="P283" ca="1">SUM(INDIRECT(ADDRESS(ROW()-MONTH($A283)+1,2)):$B283*INDIRECT(ADDRESS(ROW()-MONTH($A283)+1,9)):I283)/$K283</f>
        <v>116.16631280962491</v>
      </c>
      <c r="Q283" s="32">
        <f t="array" aca="1" ref="Q283" ca="1">SUM(INDIRECT(ADDRESS(ROW()-MONTH($A283)+1,2)):$B283*INDIRECT(ADDRESS(ROW()-MONTH($A283)+1,10)):J283)/$K283</f>
        <v>1.0051012031139421</v>
      </c>
    </row>
    <row r="284" spans="1:17" x14ac:dyDescent="0.25">
      <c r="A284" s="18">
        <v>45962</v>
      </c>
      <c r="B284" s="19">
        <v>269</v>
      </c>
      <c r="C284" s="20">
        <v>1538</v>
      </c>
      <c r="D284" s="21">
        <f t="shared" si="53"/>
        <v>5.457125960969841</v>
      </c>
      <c r="E284" s="20">
        <v>227</v>
      </c>
      <c r="F284" s="22">
        <f t="shared" si="58"/>
        <v>161181303</v>
      </c>
      <c r="G284" s="23">
        <v>599187</v>
      </c>
      <c r="H284" s="24">
        <v>498034</v>
      </c>
      <c r="I284" s="25">
        <v>96</v>
      </c>
      <c r="J284" s="26">
        <v>1</v>
      </c>
      <c r="K284" s="27">
        <f t="shared" si="56"/>
        <v>3095</v>
      </c>
      <c r="L284" s="28">
        <f t="shared" si="59"/>
        <v>1828009528</v>
      </c>
      <c r="M284" s="30">
        <f t="shared" si="52"/>
        <v>3031</v>
      </c>
      <c r="N284" s="31">
        <f t="shared" si="57"/>
        <v>590633.12697899842</v>
      </c>
      <c r="O284" s="28">
        <v>509975</v>
      </c>
      <c r="P284" s="29">
        <f t="array" aca="1" ref="P284" ca="1">SUM(INDIRECT(ADDRESS(ROW()-MONTH($A284)+1,2)):$B284*INDIRECT(ADDRESS(ROW()-MONTH($A284)+1,9)):I284)/$K284</f>
        <v>114.41357027463651</v>
      </c>
      <c r="Q284" s="32">
        <f t="array" aca="1" ref="Q284" ca="1">SUM(INDIRECT(ADDRESS(ROW()-MONTH($A284)+1,2)):$B284*INDIRECT(ADDRESS(ROW()-MONTH($A284)+1,10)):J284)/$K284</f>
        <v>1.0046578352180937</v>
      </c>
    </row>
    <row r="285" spans="1:17" x14ac:dyDescent="0.25">
      <c r="A285" s="18">
        <v>45992</v>
      </c>
      <c r="B285" s="19">
        <v>292</v>
      </c>
      <c r="C285" s="20">
        <v>1509</v>
      </c>
      <c r="D285" s="21">
        <f t="shared" si="53"/>
        <v>5.3463241806908766</v>
      </c>
      <c r="E285" s="20">
        <v>241</v>
      </c>
      <c r="F285" s="22">
        <f t="shared" si="58"/>
        <v>176865276</v>
      </c>
      <c r="G285" s="23">
        <v>605703</v>
      </c>
      <c r="H285" s="24">
        <v>516598</v>
      </c>
      <c r="I285" s="25">
        <v>106</v>
      </c>
      <c r="J285" s="26">
        <v>1.004</v>
      </c>
      <c r="K285" s="27">
        <f t="shared" si="56"/>
        <v>3387</v>
      </c>
      <c r="L285" s="28">
        <f t="shared" si="59"/>
        <v>2004874804</v>
      </c>
      <c r="M285" s="30">
        <f t="shared" si="52"/>
        <v>3272</v>
      </c>
      <c r="N285" s="31">
        <f t="shared" si="57"/>
        <v>591932.33067611454</v>
      </c>
      <c r="O285" s="28">
        <v>510000</v>
      </c>
      <c r="P285" s="29">
        <f t="array" aca="1" ref="P285" ca="1">SUM(INDIRECT(ADDRESS(ROW()-MONTH($A285)+1,2)):$B285*INDIRECT(ADDRESS(ROW()-MONTH($A285)+1,9)):I285)/$K285</f>
        <v>113.68821966341895</v>
      </c>
      <c r="Q285" s="32">
        <f t="array" aca="1" ref="Q285" ca="1">SUM(INDIRECT(ADDRESS(ROW()-MONTH($A285)+1,2)):$B285*INDIRECT(ADDRESS(ROW()-MONTH($A285)+1,10)):J285)/$K285</f>
        <v>1.0046011219368174</v>
      </c>
    </row>
    <row r="286" spans="1:17" x14ac:dyDescent="0.25">
      <c r="A286" s="18">
        <v>46023</v>
      </c>
      <c r="B286" s="19">
        <v>180</v>
      </c>
      <c r="C286" s="20">
        <v>1567</v>
      </c>
      <c r="D286" s="21">
        <f t="shared" si="53"/>
        <v>5.5452668829253913</v>
      </c>
      <c r="E286" s="20">
        <v>297</v>
      </c>
      <c r="F286" s="22">
        <f t="shared" si="58"/>
        <v>110004120</v>
      </c>
      <c r="G286" s="23">
        <v>611134</v>
      </c>
      <c r="H286" s="24">
        <v>547458</v>
      </c>
      <c r="I286" s="25">
        <v>124</v>
      </c>
      <c r="J286" s="26">
        <v>0.99099999999999999</v>
      </c>
      <c r="K286" s="27">
        <f t="shared" si="56"/>
        <v>180</v>
      </c>
      <c r="L286" s="28">
        <f t="shared" si="59"/>
        <v>110004120</v>
      </c>
      <c r="M286" s="30">
        <f t="shared" si="52"/>
        <v>297</v>
      </c>
      <c r="N286" s="31">
        <f t="shared" si="57"/>
        <v>611134</v>
      </c>
      <c r="O286" s="28">
        <v>548409</v>
      </c>
      <c r="P286" s="29">
        <f t="array" aca="1" ref="P286" ca="1">SUM(INDIRECT(ADDRESS(ROW()-MONTH($A286)+1,2)):$B286*INDIRECT(ADDRESS(ROW()-MONTH($A286)+1,9)):I286)/$K286</f>
        <v>124</v>
      </c>
      <c r="Q286" s="32">
        <f t="array" aca="1" ref="Q286" ca="1">SUM(INDIRECT(ADDRESS(ROW()-MONTH($A286)+1,2)):$B286*INDIRECT(ADDRESS(ROW()-MONTH($A286)+1,10)):J286)/$K286</f>
        <v>0.99099999999999999</v>
      </c>
    </row>
    <row r="287" spans="1:17" x14ac:dyDescent="0.25">
      <c r="A287" s="18">
        <v>46054</v>
      </c>
      <c r="B287" s="19">
        <v>235</v>
      </c>
      <c r="C287" s="20">
        <v>1513</v>
      </c>
      <c r="D287" s="21">
        <f t="shared" si="53"/>
        <v>5.3305930710510863</v>
      </c>
      <c r="E287" s="20">
        <v>394</v>
      </c>
      <c r="F287" s="22">
        <f t="shared" si="58"/>
        <v>154716245</v>
      </c>
      <c r="G287" s="23">
        <v>658367</v>
      </c>
      <c r="H287" s="24">
        <v>559000</v>
      </c>
      <c r="I287" s="25">
        <v>118</v>
      </c>
      <c r="J287" s="26">
        <v>0.999</v>
      </c>
      <c r="K287" s="27">
        <f t="shared" si="56"/>
        <v>415</v>
      </c>
      <c r="L287" s="28">
        <f t="shared" si="59"/>
        <v>264720365</v>
      </c>
      <c r="M287" s="30">
        <f t="shared" si="52"/>
        <v>691</v>
      </c>
      <c r="N287" s="31">
        <f t="shared" si="57"/>
        <v>637880.39759036142</v>
      </c>
      <c r="O287" s="28">
        <v>555754</v>
      </c>
      <c r="P287" s="29">
        <f t="array" aca="1" ref="P287" ca="1">SUM(INDIRECT(ADDRESS(ROW()-MONTH($A287)+1,2)):$B287*INDIRECT(ADDRESS(ROW()-MONTH($A287)+1,9)):I287)/$K287</f>
        <v>120.60240963855422</v>
      </c>
      <c r="Q287" s="32">
        <f t="array" aca="1" ref="Q287" ca="1">SUM(INDIRECT(ADDRESS(ROW()-MONTH($A287)+1,2)):$B287*INDIRECT(ADDRESS(ROW()-MONTH($A287)+1,10)):J287)/$K287</f>
        <v>0.99553012048192768</v>
      </c>
    </row>
    <row r="288" spans="1:17" x14ac:dyDescent="0.25">
      <c r="A288" s="18">
        <v>46082</v>
      </c>
      <c r="B288" s="19">
        <v>321</v>
      </c>
      <c r="C288" s="20">
        <v>1488</v>
      </c>
      <c r="D288" s="21">
        <f t="shared" ref="D288" si="60">C288/AVERAGE(B277:B288)</f>
        <v>5.2241076653013465</v>
      </c>
      <c r="E288" s="20">
        <v>404</v>
      </c>
      <c r="F288" s="22">
        <f t="shared" si="58"/>
        <v>198235155</v>
      </c>
      <c r="G288" s="23">
        <v>617555</v>
      </c>
      <c r="H288" s="24">
        <v>540000</v>
      </c>
      <c r="I288" s="25">
        <v>127</v>
      </c>
      <c r="J288" s="26">
        <v>0.997</v>
      </c>
      <c r="K288" s="27">
        <f t="shared" ref="K288:K289" si="61">IF(MONTH(A288)=1,B288,+K287+B288)</f>
        <v>736</v>
      </c>
      <c r="L288" s="28">
        <f t="shared" si="59"/>
        <v>462955520</v>
      </c>
      <c r="M288" s="30">
        <f t="shared" ref="M288:M289" si="62">IF(MONTH(A288)=1,E288,M287+E288)</f>
        <v>1095</v>
      </c>
      <c r="N288" s="31">
        <f t="shared" ref="N288:N289" si="63">L288/K288</f>
        <v>629015.65217391308</v>
      </c>
      <c r="O288" s="28">
        <v>563099</v>
      </c>
      <c r="P288" s="29">
        <f t="array" aca="1" ref="P288" ca="1">SUM(INDIRECT(ADDRESS(ROW()-MONTH($A288)+1,2)):$B288*INDIRECT(ADDRESS(ROW()-MONTH($A288)+1,9)):I288)/$K288</f>
        <v>123.39266304347827</v>
      </c>
      <c r="Q288" s="32">
        <f t="array" aca="1" ref="Q288" ca="1">SUM(INDIRECT(ADDRESS(ROW()-MONTH($A288)+1,2)):$B288*INDIRECT(ADDRESS(ROW()-MONTH($A288)+1,10)):J288)/$K288</f>
        <v>0.99617119565217394</v>
      </c>
    </row>
    <row r="289" spans="1:17" x14ac:dyDescent="0.25">
      <c r="A289" s="18">
        <v>46113</v>
      </c>
      <c r="B289" s="19">
        <v>329</v>
      </c>
      <c r="C289" s="20">
        <v>1488</v>
      </c>
      <c r="D289" s="21">
        <f>C289/AVERAGE(B278:B289)</f>
        <v>5.18165989553105</v>
      </c>
      <c r="E289" s="20">
        <v>361</v>
      </c>
      <c r="F289" s="22">
        <f t="shared" si="58"/>
        <v>204368220</v>
      </c>
      <c r="G289" s="23">
        <v>621180</v>
      </c>
      <c r="H289" s="24">
        <v>543500</v>
      </c>
      <c r="I289" s="25">
        <v>138</v>
      </c>
      <c r="J289" s="26">
        <v>0.999</v>
      </c>
      <c r="K289" s="27">
        <f t="shared" si="61"/>
        <v>1065</v>
      </c>
      <c r="L289" s="28">
        <f t="shared" si="59"/>
        <v>667323740</v>
      </c>
      <c r="M289" s="30">
        <f t="shared" si="62"/>
        <v>1456</v>
      </c>
      <c r="N289" s="31">
        <f t="shared" si="63"/>
        <v>626595.0610328638</v>
      </c>
      <c r="O289" s="28">
        <v>627042</v>
      </c>
      <c r="P289" s="29">
        <f t="array" aca="1" ref="P289" ca="1">SUM(INDIRECT(ADDRESS(ROW()-MONTH($A289)+1,2)):$B289*INDIRECT(ADDRESS(ROW()-MONTH($A289)+1,9)):I289)/$K289</f>
        <v>127.90516431924883</v>
      </c>
      <c r="Q289" s="32">
        <f t="array" aca="1" ref="Q289" ca="1">SUM(INDIRECT(ADDRESS(ROW()-MONTH($A289)+1,2)):$B289*INDIRECT(ADDRESS(ROW()-MONTH($A289)+1,10)):J289)/$K289</f>
        <v>0.99704507042253532</v>
      </c>
    </row>
    <row r="290" spans="1:17" x14ac:dyDescent="0.25">
      <c r="A290" s="18">
        <v>46143</v>
      </c>
      <c r="B290" s="19">
        <v>327</v>
      </c>
      <c r="C290" s="20">
        <v>1429</v>
      </c>
      <c r="D290" s="21">
        <f>C290/AVERAGE(B279:B290)</f>
        <v>4.9805402265466157</v>
      </c>
      <c r="E290" s="20">
        <v>313</v>
      </c>
      <c r="F290" s="22">
        <f t="shared" ref="F290" si="64">B290*G290</f>
        <v>202301820</v>
      </c>
      <c r="G290" s="23">
        <v>618660</v>
      </c>
      <c r="H290" s="24">
        <v>549200</v>
      </c>
      <c r="I290" s="25">
        <v>126</v>
      </c>
      <c r="J290" s="26">
        <v>1</v>
      </c>
      <c r="K290" s="27">
        <f t="shared" ref="K290" si="65">IF(MONTH(A290)=1,B290,+K289+B290)</f>
        <v>1392</v>
      </c>
      <c r="L290" s="28">
        <f t="shared" ref="L290" si="66">IF(MONTH(A290)=1,F290,F290+L289)</f>
        <v>869625560</v>
      </c>
      <c r="M290" s="30">
        <f t="shared" ref="M290" si="67">IF(MONTH(A290)=1,E290,M289+E290)</f>
        <v>1769</v>
      </c>
      <c r="N290" s="31">
        <f t="shared" ref="N290" si="68">L290/K290</f>
        <v>624731.00574712642</v>
      </c>
      <c r="O290" s="28">
        <v>548159</v>
      </c>
      <c r="P290" s="29">
        <f t="array" aca="1" ref="P290" ca="1">SUM(INDIRECT(ADDRESS(ROW()-MONTH($A290)+1,2)):$B290*INDIRECT(ADDRESS(ROW()-MONTH($A290)+1,9)):I290)/$K290</f>
        <v>127.45761494252874</v>
      </c>
      <c r="Q290" s="32">
        <f t="array" aca="1" ref="Q290" ca="1">SUM(INDIRECT(ADDRESS(ROW()-MONTH($A290)+1,2)):$B290*INDIRECT(ADDRESS(ROW()-MONTH($A290)+1,10)):J290)/$K290</f>
        <v>0.99773922413793104</v>
      </c>
    </row>
  </sheetData>
  <mergeCells count="6">
    <mergeCell ref="B8:F8"/>
    <mergeCell ref="G8:J8"/>
    <mergeCell ref="K8:M8"/>
    <mergeCell ref="N8:Q8"/>
    <mergeCell ref="G9:H9"/>
    <mergeCell ref="N9:O9"/>
  </mergeCells>
  <hyperlinks>
    <hyperlink ref="B3" r:id="rId1" xr:uid="{00000000-0004-0000-0200-000000000000}"/>
  </hyperlinks>
  <pageMargins left="0.75" right="0.75" top="1" bottom="1" header="0.5" footer="0.5"/>
  <pageSetup scale="57" orientation="portrait" horizontalDpi="300" verticalDpi="300" r:id="rId2"/>
  <headerFooter alignWithMargins="0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Homes</vt:lpstr>
      <vt:lpstr>Existing Homes</vt:lpstr>
      <vt:lpstr>New Homes</vt:lpstr>
    </vt:vector>
  </TitlesOfParts>
  <Manager/>
  <Company>Center for Real Estate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Sundeep Bollipo</dc:creator>
  <cp:keywords/>
  <dc:description/>
  <cp:lastModifiedBy>Real Estate</cp:lastModifiedBy>
  <cp:revision/>
  <dcterms:created xsi:type="dcterms:W3CDTF">2014-09-29T14:50:04Z</dcterms:created>
  <dcterms:modified xsi:type="dcterms:W3CDTF">2026-06-26T14:34:41Z</dcterms:modified>
  <cp:category/>
  <cp:contentStatus/>
</cp:coreProperties>
</file>